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01. MPC\09. Market Data\"/>
    </mc:Choice>
  </mc:AlternateContent>
  <xr:revisionPtr revIDLastSave="0" documentId="13_ncr:1_{C8E41782-33A6-4AF6-8BB0-35D973D90DE7}" xr6:coauthVersionLast="47" xr6:coauthVersionMax="47" xr10:uidLastSave="{00000000-0000-0000-0000-000000000000}"/>
  <bookViews>
    <workbookView minimized="1" xWindow="31395" yWindow="2835" windowWidth="21600" windowHeight="11265" xr2:uid="{8E9C5C6C-FC60-4485-BFDD-A65CBCC0B9A5}"/>
  </bookViews>
  <sheets>
    <sheet name="Current Quarter" sheetId="3" r:id="rId1"/>
    <sheet name="Historical" sheetId="4" r:id="rId2"/>
  </sheets>
  <externalReferences>
    <externalReference r:id="rId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'Current Quarter'!$A$1:$U$34</definedName>
    <definedName name="_xlnm.Print_Area" localSheetId="1">Historical!$A$1:$Z$98</definedName>
    <definedName name="RMP">[1]RMP!$A$1:$BC$35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4" l="1"/>
  <c r="M54" i="4"/>
  <c r="N54" i="4"/>
  <c r="O54" i="4"/>
  <c r="L55" i="4"/>
  <c r="L56" i="4"/>
  <c r="O56" i="4"/>
  <c r="L57" i="4"/>
  <c r="L58" i="4"/>
  <c r="O58" i="4"/>
  <c r="L59" i="4"/>
  <c r="L60" i="4"/>
  <c r="C61" i="4"/>
  <c r="E61" i="4" s="1"/>
  <c r="D61" i="4"/>
  <c r="J61" i="4"/>
  <c r="L61" i="4" s="1"/>
  <c r="P61" i="4"/>
  <c r="C63" i="4"/>
  <c r="D63" i="4"/>
  <c r="E63" i="4"/>
  <c r="C65" i="4"/>
  <c r="D65" i="4"/>
  <c r="E65" i="4"/>
</calcChain>
</file>

<file path=xl/sharedStrings.xml><?xml version="1.0" encoding="utf-8"?>
<sst xmlns="http://schemas.openxmlformats.org/spreadsheetml/2006/main" count="311" uniqueCount="133">
  <si>
    <t>Marathon Petroleum Corporation Market Data</t>
  </si>
  <si>
    <t>MEH        Prompt</t>
  </si>
  <si>
    <t>Hypothetical R&amp;M Margin Indicator Calculation</t>
  </si>
  <si>
    <t>Provided Outlook</t>
  </si>
  <si>
    <t>(A)</t>
  </si>
  <si>
    <t>(B)</t>
  </si>
  <si>
    <t>(C)</t>
  </si>
  <si>
    <t>(D)</t>
  </si>
  <si>
    <t>(E)</t>
  </si>
  <si>
    <t>(F)</t>
  </si>
  <si>
    <t>(G)</t>
  </si>
  <si>
    <t>(H)</t>
  </si>
  <si>
    <t>(I)</t>
  </si>
  <si>
    <t>(J)</t>
  </si>
  <si>
    <t>(K)</t>
  </si>
  <si>
    <t>(L)</t>
  </si>
  <si>
    <t>Crude</t>
  </si>
  <si>
    <t>Non-Crude</t>
  </si>
  <si>
    <t>Total</t>
  </si>
  <si>
    <t>Blended</t>
  </si>
  <si>
    <t>Sweet</t>
  </si>
  <si>
    <t>Sour</t>
  </si>
  <si>
    <t>Market</t>
  </si>
  <si>
    <t>R&amp;M Margin</t>
  </si>
  <si>
    <t>Other Charge/</t>
  </si>
  <si>
    <t>Sweet Crude</t>
  </si>
  <si>
    <t>Sour Crude</t>
  </si>
  <si>
    <t>Throughput</t>
  </si>
  <si>
    <t>Crack Spread</t>
  </si>
  <si>
    <t>Differential</t>
  </si>
  <si>
    <t>Structure</t>
  </si>
  <si>
    <t>Indicator</t>
  </si>
  <si>
    <t>Feedstocks</t>
  </si>
  <si>
    <t>(mmbbls)</t>
  </si>
  <si>
    <t>($MM)</t>
  </si>
  <si>
    <t>(MBD)</t>
  </si>
  <si>
    <t>Percentage</t>
  </si>
  <si>
    <t>(I) x Days in Qtr.</t>
  </si>
  <si>
    <t>(J) x Days in Qtr.</t>
  </si>
  <si>
    <t>(A) + (B)</t>
  </si>
  <si>
    <t>(C) x Col 7</t>
  </si>
  <si>
    <t>(A) x Col 12 x (K)</t>
  </si>
  <si>
    <t>(A) x Col 15 x (L)</t>
  </si>
  <si>
    <t>(A) x Col 16 x %</t>
  </si>
  <si>
    <t>Sum of (D) thru (G)</t>
  </si>
  <si>
    <t>(a)  Prompt Price represents calendar workday average of prices quoted that month for crude delivered in immediately following month(s).</t>
  </si>
  <si>
    <t>All prices and differentials listed are in Dollars per Barrel unless otherwise noted</t>
  </si>
  <si>
    <t>(b)  Crack Spread Calculation:</t>
  </si>
  <si>
    <t>Mid-Con = ((Chicago CBOB Gasoline x 2 + Chicago Ultra Low Sulfur Distillate)/3) - WTI Prompt Price</t>
  </si>
  <si>
    <t>Data Sources:  NYMEX, Argus, and MPC Estimate</t>
  </si>
  <si>
    <t>USGC = ((U.S. Gulf Coast (USGC) CBOB Gasoline x 2 + USGC Ultra Low Sulfur Distillate) /3) - MEH Prompt Price</t>
  </si>
  <si>
    <t>West Coast = ((LA California Reformulated Gasoline Blendstock for Oxygenate Blending (CARBOB) x 2+ LA California Air Resources Board (CARB) Diesel)/3) - ANS Prompt Price</t>
  </si>
  <si>
    <t>(c)  Blended Mid-Con/USGC/West Coast crack spread is weighted 40%/40%/20% based on MPC's refining capacity by PADD.</t>
  </si>
  <si>
    <t>(d)  Blended WTI/MEH/ANS prompt crude price is weighted 40%/40%/20% based on blended crack spread.</t>
  </si>
  <si>
    <t xml:space="preserve">(e)  Delivered differentials (versus Prompt WTI) for the trade month period beginning with the 26th calendar day two months prior to the prompt month through the 25th day one month prior to the prompt month. The exception is the Maya delivered differential which is calculated on a </t>
  </si>
  <si>
    <t xml:space="preserve">        prompt calendar month basis. </t>
  </si>
  <si>
    <t>MPC's typical sweet crude oil basket consists of the following crudes:  Bakken, Brent, MEH, WTI-Cushing, WTI-Midland</t>
  </si>
  <si>
    <t xml:space="preserve">MPC's typical sour crude oil basket consists of the following crudes: ANS, ASCI, Maya, Western Canadian Select. </t>
  </si>
  <si>
    <t>(f)  Delivered cost is based on WTI prompt price plus each respective grade's delivered differential and does not include market structure or other expenses such as transportation, demurrage, etc.  Market structure effects are calculated as a separate adjustment (see column 16 and (G) above).</t>
  </si>
  <si>
    <t>(g)  Delivered month market structure (roll).  Negative values represent contango and positive values represent backwardation. Approximately 50% of MPC's crude oil acquisition volume uses market structure in its acquisition price formula.</t>
  </si>
  <si>
    <t>(c)  Blended Mid-Con/USGC/West Coast crack spread is weighted beginning 4Q20 40%/40%/20% based on MPC's refining capacity by PADD, with prior period's weighted 38%/38%/24%.</t>
  </si>
  <si>
    <t>Price information through</t>
  </si>
  <si>
    <t>(1) + (10)</t>
  </si>
  <si>
    <t>(11) - (8)</t>
  </si>
  <si>
    <t>(1) + (13)</t>
  </si>
  <si>
    <t>(14) - (8)</t>
  </si>
  <si>
    <t>WTI 
Prompt</t>
  </si>
  <si>
    <t>ANS 
Prompt</t>
  </si>
  <si>
    <t xml:space="preserve">Mid-Con 
WTI 3-2-1 Crack </t>
  </si>
  <si>
    <t>WC 
ANS 3-2-1 Crack</t>
  </si>
  <si>
    <t>Blended 
Prompt</t>
  </si>
  <si>
    <t>RVO</t>
  </si>
  <si>
    <t>Sweet 
Delivered</t>
  </si>
  <si>
    <t>Prompt 
Sweet</t>
  </si>
  <si>
    <t>Sour 
Delivered</t>
  </si>
  <si>
    <t>Prompt 
Sour</t>
  </si>
  <si>
    <t>Market Structure</t>
  </si>
  <si>
    <t>Price (a)</t>
  </si>
  <si>
    <t>(ex-RIN) (b)</t>
  </si>
  <si>
    <t>Crack (c)</t>
  </si>
  <si>
    <t>Crude Price (d)</t>
  </si>
  <si>
    <t>Cost in Crack</t>
  </si>
  <si>
    <t>Differential (e)</t>
  </si>
  <si>
    <t>Cost (f)</t>
  </si>
  <si>
    <t>Diff. (e)</t>
  </si>
  <si>
    <t>(g)</t>
  </si>
  <si>
    <t>1Q20</t>
  </si>
  <si>
    <t>2Q20</t>
  </si>
  <si>
    <t>3Q20</t>
  </si>
  <si>
    <t>4Q20</t>
  </si>
  <si>
    <t>2021</t>
  </si>
  <si>
    <t>MEH
Prompt</t>
  </si>
  <si>
    <t>1Q21</t>
  </si>
  <si>
    <t>2Q21</t>
  </si>
  <si>
    <t>3Q21</t>
  </si>
  <si>
    <t>4Q21</t>
  </si>
  <si>
    <t>2021 YTD</t>
  </si>
  <si>
    <t>Actuals</t>
  </si>
  <si>
    <t>(M)</t>
  </si>
  <si>
    <t>(N)</t>
  </si>
  <si>
    <t>Reported</t>
  </si>
  <si>
    <t>Reported vs.</t>
  </si>
  <si>
    <t>R&amp;M  Margin</t>
  </si>
  <si>
    <t>(K) x Days in Qtr.</t>
  </si>
  <si>
    <t>(L) x Days in Qtr.</t>
  </si>
  <si>
    <t>(A) x Col 12 x (M)</t>
  </si>
  <si>
    <t>(A) x Col 15 x (N)</t>
  </si>
  <si>
    <t xml:space="preserve"> ($MM) (I) - (H)</t>
  </si>
  <si>
    <t>(Detail Below)</t>
  </si>
  <si>
    <t>1Q19</t>
  </si>
  <si>
    <t>2Q19</t>
  </si>
  <si>
    <t>3Q19</t>
  </si>
  <si>
    <t>4Q19</t>
  </si>
  <si>
    <t>Reported vs. Indicator Variance Explanation | Other Margin ($MM)</t>
  </si>
  <si>
    <t>Product</t>
  </si>
  <si>
    <t>Volumetric</t>
  </si>
  <si>
    <t>Related</t>
  </si>
  <si>
    <t>Gains</t>
  </si>
  <si>
    <t>(a)  Prompt Price represents calendar workday average of prices quoted that month for crude delivered in immediately following month(s).  Switched from LLS to MEH for USGC beginning 1Q21</t>
  </si>
  <si>
    <t xml:space="preserve">(b)  Crack Spread Calculation:  </t>
  </si>
  <si>
    <t>USGC = ((U.S. Gulf Coast (USGC) CBOB Gasoline x 2 + USGC Ultra Low Sulfur Distillate) /3) - MEH Prompt Price (note: switched from LLS to MEH for USGC beginning 1Q21)</t>
  </si>
  <si>
    <t xml:space="preserve">(e)  Delivered differentials (versus Prompt WTI) for the trade month period beginning with the 26th calendar day two months prior to the prompt month through the 25th day one month prior to the prompt month. The exception is the Maya delivered differential which is calculated on a prompt calendar month basis. </t>
  </si>
  <si>
    <t>MPC's typical sweet crude oil basket consists of the following crudes:  Bakken, Brent, MEH, WTI-Cushing, WTI-Midland (note: switched from LLS to MEH in 1Q21)</t>
  </si>
  <si>
    <t>USGC 
MEH 3-2-1 Crack</t>
  </si>
  <si>
    <t>(d)  Blended WTI/MEH/ANS prompt crude price is weighted beginning 4Q20 40%/40%/20% based on blended crack spread, with prior period's weighted 38%/38%/24%.</t>
  </si>
  <si>
    <t>1Q22</t>
  </si>
  <si>
    <t>MEH 
Prompt</t>
  </si>
  <si>
    <t>2Q22</t>
  </si>
  <si>
    <t>3Q22</t>
  </si>
  <si>
    <t>4Q22</t>
  </si>
  <si>
    <t>2022 YTD</t>
  </si>
  <si>
    <t>2nd Quarter</t>
  </si>
  <si>
    <t>R&amp;M Margin Indicator Calculation Based on Actuals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</si>
</sst>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409]mmm\-yy;@"/>
    <numFmt numFmtId="165" formatCode="_(* #,##0.0000_);_(* \(#,##0.0000\);_(* &quot;-&quot;??_);_(@_)"/>
    <numFmt numFmtId="166" formatCode="_(* #,##0_);_(* \(#,##0\);_(* &quot;-&quot;??_);_(@_)"/>
    <numFmt numFmtId="167" formatCode="_(* #,##0.000_);_(* \(#,##0.000\);_(* &quot;-&quot;??_);_(@_)"/>
    <numFmt numFmtId="168" formatCode="0_);\(0\)"/>
    <numFmt numFmtId="169" formatCode="0.00_);\(0.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8"/>
      <name val="Calibri"/>
      <family val="2"/>
      <scheme val="minor"/>
    </font>
    <font>
      <sz val="11"/>
      <name val="Calibri"/>
      <family val="2"/>
      <scheme val="minor"/>
    </font>
    <font>
      <b/>
      <sz val="1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cellStyleXfs>
  <cellXfs count="152">
    <xf numFmtId="0" fontId="0" fillId="0" borderId="0" xfId="0"/>
    <xf numFmtId="0" fontId="3" fillId="2" borderId="0" xfId="0" applyFont="1" applyFill="1"/>
    <xf numFmtId="0" fontId="4" fillId="2" borderId="0" xfId="0" applyFont="1" applyFill="1"/>
    <xf numFmtId="43" fontId="4" fillId="2" borderId="0" xfId="1" applyFont="1" applyFill="1" applyAlignment="1">
      <alignment horizontal="center"/>
    </xf>
    <xf numFmtId="0" fontId="4" fillId="2" borderId="0" xfId="0" applyFont="1" applyFill="1" applyAlignment="1">
      <alignment horizontal="center"/>
    </xf>
    <xf numFmtId="0" fontId="5" fillId="2" borderId="0" xfId="0" applyFont="1" applyFill="1"/>
    <xf numFmtId="49" fontId="4" fillId="2" borderId="3" xfId="1" applyNumberFormat="1" applyFont="1" applyFill="1" applyBorder="1" applyAlignment="1">
      <alignment horizontal="center"/>
    </xf>
    <xf numFmtId="164" fontId="4" fillId="2" borderId="1" xfId="0" applyNumberFormat="1" applyFont="1" applyFill="1" applyBorder="1" applyAlignment="1">
      <alignment horizontal="left"/>
    </xf>
    <xf numFmtId="164" fontId="4" fillId="2" borderId="2" xfId="0" applyNumberFormat="1" applyFont="1" applyFill="1" applyBorder="1" applyAlignment="1">
      <alignment horizontal="left"/>
    </xf>
    <xf numFmtId="44" fontId="5" fillId="3" borderId="3" xfId="0" applyNumberFormat="1" applyFont="1" applyFill="1" applyBorder="1" applyAlignment="1">
      <alignment horizontal="left"/>
    </xf>
    <xf numFmtId="0" fontId="4" fillId="0" borderId="0" xfId="0" applyFont="1"/>
    <xf numFmtId="43" fontId="5" fillId="2" borderId="0" xfId="1" applyFont="1" applyFill="1"/>
    <xf numFmtId="43" fontId="4" fillId="2" borderId="0" xfId="1" applyFont="1" applyFill="1"/>
    <xf numFmtId="43" fontId="4" fillId="2" borderId="0" xfId="1" applyFont="1" applyFill="1" applyAlignment="1">
      <alignment horizontal="center" wrapText="1"/>
    </xf>
    <xf numFmtId="43" fontId="4" fillId="2" borderId="0" xfId="0" applyNumberFormat="1" applyFont="1" applyFill="1"/>
    <xf numFmtId="43" fontId="4" fillId="2" borderId="0" xfId="1" quotePrefix="1" applyFont="1" applyFill="1" applyAlignment="1">
      <alignment horizontal="center"/>
    </xf>
    <xf numFmtId="166" fontId="4" fillId="2" borderId="0" xfId="1" applyNumberFormat="1" applyFont="1" applyFill="1" applyAlignment="1">
      <alignment horizontal="center"/>
    </xf>
    <xf numFmtId="43" fontId="4" fillId="2" borderId="0" xfId="3" quotePrefix="1" applyNumberFormat="1" applyFont="1" applyFill="1" applyAlignment="1">
      <alignment horizontal="center"/>
    </xf>
    <xf numFmtId="167" fontId="4" fillId="2" borderId="0" xfId="1" applyNumberFormat="1" applyFont="1" applyFill="1"/>
    <xf numFmtId="43" fontId="2" fillId="2" borderId="0" xfId="1" applyFont="1" applyFill="1"/>
    <xf numFmtId="165" fontId="2" fillId="2" borderId="0" xfId="1" applyNumberFormat="1" applyFont="1" applyFill="1"/>
    <xf numFmtId="0" fontId="2" fillId="2" borderId="0" xfId="0" applyFont="1" applyFill="1" applyAlignment="1">
      <alignment vertical="top" wrapText="1"/>
    </xf>
    <xf numFmtId="166" fontId="4" fillId="2" borderId="0" xfId="0" applyNumberFormat="1" applyFont="1" applyFill="1"/>
    <xf numFmtId="0" fontId="4" fillId="2" borderId="6" xfId="0" applyFont="1" applyFill="1" applyBorder="1"/>
    <xf numFmtId="0" fontId="4" fillId="2" borderId="7" xfId="0" applyFont="1" applyFill="1" applyBorder="1"/>
    <xf numFmtId="43" fontId="4" fillId="2" borderId="7" xfId="1" applyFont="1" applyFill="1" applyBorder="1"/>
    <xf numFmtId="0" fontId="4" fillId="2" borderId="9" xfId="0" applyFont="1" applyFill="1" applyBorder="1"/>
    <xf numFmtId="0" fontId="4" fillId="0" borderId="9" xfId="0" applyFont="1" applyBorder="1"/>
    <xf numFmtId="43" fontId="4" fillId="0" borderId="0" xfId="1" applyFont="1"/>
    <xf numFmtId="0" fontId="4" fillId="0" borderId="0" xfId="0" applyFont="1" applyAlignment="1">
      <alignment horizontal="center"/>
    </xf>
    <xf numFmtId="0" fontId="4" fillId="0" borderId="11" xfId="0" applyFont="1" applyBorder="1"/>
    <xf numFmtId="0" fontId="4" fillId="0" borderId="12" xfId="0" applyFont="1" applyBorder="1"/>
    <xf numFmtId="43" fontId="4" fillId="0" borderId="12" xfId="1" applyFont="1" applyBorder="1"/>
    <xf numFmtId="0" fontId="4" fillId="2" borderId="0" xfId="0" applyFont="1" applyFill="1" applyAlignment="1">
      <alignment horizontal="right" vertical="center"/>
    </xf>
    <xf numFmtId="43" fontId="4" fillId="2" borderId="0" xfId="0" applyNumberFormat="1" applyFont="1" applyFill="1" applyAlignment="1">
      <alignment horizontal="center"/>
    </xf>
    <xf numFmtId="49" fontId="4" fillId="2" borderId="3" xfId="0" applyNumberFormat="1" applyFont="1" applyFill="1" applyBorder="1" applyAlignment="1">
      <alignment horizontal="center"/>
    </xf>
    <xf numFmtId="164" fontId="4" fillId="2" borderId="16" xfId="0" applyNumberFormat="1" applyFont="1" applyFill="1" applyBorder="1" applyAlignment="1">
      <alignment horizontal="left"/>
    </xf>
    <xf numFmtId="164" fontId="4" fillId="2" borderId="17" xfId="0" applyNumberFormat="1" applyFont="1" applyFill="1" applyBorder="1" applyAlignment="1">
      <alignment horizontal="left"/>
    </xf>
    <xf numFmtId="164" fontId="4" fillId="2" borderId="18" xfId="0" applyNumberFormat="1" applyFont="1" applyFill="1" applyBorder="1" applyAlignment="1">
      <alignment horizontal="left"/>
    </xf>
    <xf numFmtId="0" fontId="5" fillId="3" borderId="19" xfId="0" applyFont="1" applyFill="1" applyBorder="1"/>
    <xf numFmtId="0" fontId="5" fillId="4" borderId="19" xfId="0" applyFont="1" applyFill="1" applyBorder="1"/>
    <xf numFmtId="43" fontId="4" fillId="2" borderId="6" xfId="1" applyFont="1" applyFill="1" applyBorder="1"/>
    <xf numFmtId="3" fontId="4" fillId="2" borderId="0" xfId="0" applyNumberFormat="1" applyFont="1" applyFill="1" applyAlignment="1">
      <alignment horizontal="center"/>
    </xf>
    <xf numFmtId="166" fontId="4" fillId="2" borderId="0" xfId="1" applyNumberFormat="1" applyFont="1" applyFill="1"/>
    <xf numFmtId="166" fontId="4" fillId="2" borderId="9" xfId="1" applyNumberFormat="1" applyFont="1" applyFill="1" applyBorder="1"/>
    <xf numFmtId="9" fontId="4" fillId="2" borderId="0" xfId="3" applyFont="1" applyFill="1"/>
    <xf numFmtId="9" fontId="4" fillId="2" borderId="10" xfId="3" applyFont="1" applyFill="1" applyBorder="1"/>
    <xf numFmtId="0" fontId="4" fillId="2" borderId="11" xfId="0" applyFont="1" applyFill="1" applyBorder="1"/>
    <xf numFmtId="0" fontId="4" fillId="2" borderId="6" xfId="0" applyFont="1" applyFill="1" applyBorder="1" applyAlignment="1">
      <alignment horizontal="left"/>
    </xf>
    <xf numFmtId="0" fontId="4" fillId="2" borderId="7" xfId="0" applyFont="1" applyFill="1" applyBorder="1" applyAlignment="1">
      <alignment horizontal="center"/>
    </xf>
    <xf numFmtId="0" fontId="4" fillId="2" borderId="9" xfId="0" applyFont="1" applyFill="1" applyBorder="1" applyAlignment="1">
      <alignment vertical="top" wrapText="1"/>
    </xf>
    <xf numFmtId="0" fontId="4" fillId="2" borderId="10" xfId="0" applyFont="1" applyFill="1" applyBorder="1" applyAlignment="1">
      <alignment horizontal="center" vertical="top" wrapText="1"/>
    </xf>
    <xf numFmtId="0" fontId="4" fillId="2" borderId="10" xfId="0" applyFont="1" applyFill="1" applyBorder="1"/>
    <xf numFmtId="166" fontId="4" fillId="2" borderId="10" xfId="0" applyNumberFormat="1" applyFont="1" applyFill="1" applyBorder="1"/>
    <xf numFmtId="166" fontId="4" fillId="2" borderId="12" xfId="0" applyNumberFormat="1" applyFont="1" applyFill="1" applyBorder="1"/>
    <xf numFmtId="166" fontId="4" fillId="2" borderId="13" xfId="0" applyNumberFormat="1" applyFont="1" applyFill="1" applyBorder="1"/>
    <xf numFmtId="0" fontId="6" fillId="2" borderId="0" xfId="0" applyFont="1" applyFill="1"/>
    <xf numFmtId="0" fontId="6" fillId="2" borderId="0" xfId="0" applyFont="1" applyFill="1" applyAlignment="1">
      <alignment horizontal="center"/>
    </xf>
    <xf numFmtId="166" fontId="7" fillId="2" borderId="0" xfId="1" applyNumberFormat="1" applyFont="1" applyFill="1"/>
    <xf numFmtId="166" fontId="7" fillId="2" borderId="0" xfId="0" applyNumberFormat="1" applyFont="1" applyFill="1"/>
    <xf numFmtId="9" fontId="7" fillId="2" borderId="0" xfId="3" applyFont="1" applyFill="1"/>
    <xf numFmtId="43" fontId="7" fillId="2" borderId="0" xfId="1" applyFont="1" applyFill="1"/>
    <xf numFmtId="0" fontId="7" fillId="2" borderId="0" xfId="0" applyFont="1" applyFill="1"/>
    <xf numFmtId="168" fontId="7" fillId="2" borderId="0" xfId="0" applyNumberFormat="1" applyFont="1" applyFill="1" applyAlignment="1">
      <alignment horizontal="center"/>
    </xf>
    <xf numFmtId="168" fontId="7" fillId="2" borderId="0" xfId="0" applyNumberFormat="1" applyFont="1" applyFill="1"/>
    <xf numFmtId="0" fontId="7" fillId="2" borderId="0" xfId="0" applyFont="1" applyFill="1" applyAlignment="1">
      <alignment vertical="top" wrapText="1"/>
    </xf>
    <xf numFmtId="0" fontId="7" fillId="2" borderId="0" xfId="0" applyFont="1" applyFill="1" applyAlignment="1">
      <alignment horizontal="center"/>
    </xf>
    <xf numFmtId="0" fontId="8" fillId="2" borderId="0" xfId="0" applyFont="1" applyFill="1"/>
    <xf numFmtId="165" fontId="7" fillId="2" borderId="0" xfId="1" applyNumberFormat="1" applyFont="1" applyFill="1"/>
    <xf numFmtId="0" fontId="4" fillId="2" borderId="0" xfId="0" applyFont="1" applyFill="1" applyAlignment="1">
      <alignment horizontal="center"/>
    </xf>
    <xf numFmtId="164" fontId="4" fillId="2" borderId="3" xfId="0" applyNumberFormat="1" applyFont="1" applyFill="1" applyBorder="1" applyAlignment="1">
      <alignment horizontal="left"/>
    </xf>
    <xf numFmtId="0" fontId="3" fillId="2" borderId="0" xfId="0" applyFont="1" applyFill="1"/>
    <xf numFmtId="0" fontId="4" fillId="2" borderId="0" xfId="0" applyFont="1" applyFill="1"/>
    <xf numFmtId="43" fontId="4" fillId="2" borderId="0" xfId="1" applyFont="1" applyFill="1" applyAlignment="1">
      <alignment vertical="center"/>
    </xf>
    <xf numFmtId="0" fontId="0" fillId="2" borderId="0" xfId="0" applyFill="1" applyAlignment="1">
      <alignment horizontal="right" vertical="center"/>
    </xf>
    <xf numFmtId="0" fontId="5" fillId="2" borderId="0" xfId="0" applyFont="1" applyFill="1"/>
    <xf numFmtId="49" fontId="5" fillId="2" borderId="0" xfId="0" applyNumberFormat="1" applyFont="1" applyFill="1"/>
    <xf numFmtId="49" fontId="4" fillId="2" borderId="0" xfId="0" applyNumberFormat="1" applyFont="1" applyFill="1"/>
    <xf numFmtId="43" fontId="4" fillId="2" borderId="0" xfId="1" applyFont="1" applyFill="1"/>
    <xf numFmtId="43" fontId="4" fillId="2" borderId="9" xfId="1" applyFont="1" applyFill="1" applyBorder="1"/>
    <xf numFmtId="43" fontId="4" fillId="2" borderId="9" xfId="1" applyFont="1" applyFill="1" applyBorder="1" applyAlignment="1">
      <alignment horizontal="center"/>
    </xf>
    <xf numFmtId="43" fontId="4" fillId="2" borderId="10" xfId="1" applyFont="1" applyFill="1" applyBorder="1" applyAlignment="1">
      <alignment horizontal="center"/>
    </xf>
    <xf numFmtId="43" fontId="4" fillId="2" borderId="10" xfId="1" applyFont="1" applyFill="1" applyBorder="1"/>
    <xf numFmtId="165" fontId="4" fillId="2" borderId="0" xfId="1" applyNumberFormat="1" applyFont="1" applyFill="1"/>
    <xf numFmtId="0" fontId="4" fillId="2" borderId="0" xfId="1" applyNumberFormat="1" applyFont="1" applyFill="1"/>
    <xf numFmtId="43" fontId="4" fillId="2" borderId="0" xfId="0" applyNumberFormat="1" applyFont="1" applyFill="1"/>
    <xf numFmtId="0" fontId="2" fillId="2" borderId="0" xfId="0" applyFont="1" applyFill="1"/>
    <xf numFmtId="0" fontId="4" fillId="2" borderId="0" xfId="0" applyFont="1" applyFill="1" applyAlignment="1">
      <alignment vertical="top" wrapText="1"/>
    </xf>
    <xf numFmtId="43" fontId="4" fillId="2" borderId="6" xfId="1" applyFont="1" applyFill="1" applyBorder="1" applyAlignment="1">
      <alignment horizontal="center"/>
    </xf>
    <xf numFmtId="43" fontId="4" fillId="2" borderId="7" xfId="1" applyFont="1" applyFill="1" applyBorder="1" applyAlignment="1">
      <alignment horizontal="center"/>
    </xf>
    <xf numFmtId="43" fontId="4" fillId="2" borderId="8" xfId="1" applyFont="1" applyFill="1" applyBorder="1" applyAlignment="1">
      <alignment horizontal="center"/>
    </xf>
    <xf numFmtId="43" fontId="4" fillId="2" borderId="0" xfId="1" applyFont="1" applyFill="1" applyAlignment="1">
      <alignment horizontal="center"/>
    </xf>
    <xf numFmtId="49" fontId="4" fillId="2" borderId="2" xfId="0" applyNumberFormat="1" applyFont="1" applyFill="1" applyBorder="1" applyAlignment="1">
      <alignment horizontal="center"/>
    </xf>
    <xf numFmtId="49" fontId="4" fillId="2" borderId="2" xfId="1" applyNumberFormat="1" applyFont="1" applyFill="1" applyBorder="1" applyAlignment="1">
      <alignment horizontal="center"/>
    </xf>
    <xf numFmtId="0" fontId="4" fillId="2" borderId="0" xfId="0" applyFont="1" applyFill="1" applyAlignment="1">
      <alignment horizontal="center"/>
    </xf>
    <xf numFmtId="14" fontId="0" fillId="2" borderId="0" xfId="1" applyNumberFormat="1" applyFont="1" applyFill="1" applyAlignment="1">
      <alignment horizontal="center" vertical="center"/>
    </xf>
    <xf numFmtId="169" fontId="4" fillId="2" borderId="1" xfId="2" applyNumberFormat="1" applyFont="1" applyFill="1" applyBorder="1" applyAlignment="1">
      <alignment horizontal="right"/>
    </xf>
    <xf numFmtId="169" fontId="4" fillId="2" borderId="2" xfId="2" applyNumberFormat="1" applyFont="1" applyFill="1" applyBorder="1" applyAlignment="1">
      <alignment horizontal="right"/>
    </xf>
    <xf numFmtId="169" fontId="4" fillId="2" borderId="3" xfId="2" applyNumberFormat="1" applyFont="1" applyFill="1" applyBorder="1" applyAlignment="1">
      <alignment horizontal="right"/>
    </xf>
    <xf numFmtId="43" fontId="5" fillId="3" borderId="20" xfId="1" applyFont="1" applyFill="1" applyBorder="1"/>
    <xf numFmtId="166" fontId="4" fillId="2" borderId="12" xfId="1" applyNumberFormat="1" applyFont="1" applyFill="1" applyBorder="1"/>
    <xf numFmtId="166" fontId="4" fillId="2" borderId="11" xfId="1" applyNumberFormat="1" applyFont="1" applyFill="1" applyBorder="1"/>
    <xf numFmtId="9" fontId="4" fillId="2" borderId="12" xfId="3" applyFont="1" applyFill="1" applyBorder="1"/>
    <xf numFmtId="9" fontId="4" fillId="2" borderId="13" xfId="3" applyFont="1" applyFill="1" applyBorder="1"/>
    <xf numFmtId="0" fontId="4" fillId="2" borderId="0" xfId="0" applyFont="1" applyFill="1" applyBorder="1"/>
    <xf numFmtId="166" fontId="4" fillId="2" borderId="0" xfId="1" applyNumberFormat="1" applyFont="1" applyFill="1" applyBorder="1"/>
    <xf numFmtId="9" fontId="4" fillId="2" borderId="0" xfId="3" applyFont="1" applyFill="1" applyBorder="1"/>
    <xf numFmtId="43" fontId="4" fillId="2" borderId="0" xfId="1" applyFont="1" applyFill="1" applyBorder="1" applyAlignment="1">
      <alignment horizontal="center"/>
    </xf>
    <xf numFmtId="43" fontId="0" fillId="2" borderId="0" xfId="1" applyFont="1" applyFill="1" applyBorder="1" applyAlignment="1">
      <alignment horizontal="center"/>
    </xf>
    <xf numFmtId="43" fontId="4" fillId="2" borderId="0" xfId="1" quotePrefix="1" applyFont="1" applyFill="1" applyBorder="1" applyAlignment="1">
      <alignment horizontal="center"/>
    </xf>
    <xf numFmtId="43" fontId="4" fillId="2" borderId="0" xfId="1" applyFont="1" applyFill="1" applyBorder="1"/>
    <xf numFmtId="166" fontId="4" fillId="2" borderId="0" xfId="0" applyNumberFormat="1" applyFont="1" applyFill="1" applyBorder="1"/>
    <xf numFmtId="0" fontId="4" fillId="2" borderId="0" xfId="0" applyFont="1" applyFill="1" applyBorder="1" applyAlignment="1">
      <alignment horizontal="center" vertical="top" wrapText="1"/>
    </xf>
    <xf numFmtId="43" fontId="4" fillId="2" borderId="2" xfId="1" applyFont="1" applyFill="1" applyBorder="1"/>
    <xf numFmtId="43" fontId="4" fillId="3" borderId="20" xfId="1" applyFont="1" applyFill="1" applyBorder="1"/>
    <xf numFmtId="43" fontId="4" fillId="4" borderId="20" xfId="1" applyFont="1" applyFill="1" applyBorder="1"/>
    <xf numFmtId="43" fontId="4" fillId="2" borderId="11" xfId="1" applyFont="1" applyFill="1" applyBorder="1" applyAlignment="1">
      <alignment horizontal="center"/>
    </xf>
    <xf numFmtId="166" fontId="10" fillId="2" borderId="11" xfId="1" applyNumberFormat="1" applyFont="1" applyFill="1" applyBorder="1"/>
    <xf numFmtId="166" fontId="10" fillId="2" borderId="12" xfId="1" applyNumberFormat="1" applyFont="1" applyFill="1" applyBorder="1"/>
    <xf numFmtId="9" fontId="1" fillId="2" borderId="12" xfId="3" applyFill="1" applyBorder="1"/>
    <xf numFmtId="9" fontId="1" fillId="2" borderId="13" xfId="3" applyFill="1" applyBorder="1"/>
    <xf numFmtId="0" fontId="7" fillId="2" borderId="0" xfId="0" applyFont="1" applyFill="1" applyAlignment="1">
      <alignment horizontal="left" vertical="top" wrapText="1"/>
    </xf>
    <xf numFmtId="43" fontId="4" fillId="2" borderId="6" xfId="1" applyFont="1" applyFill="1" applyBorder="1" applyAlignment="1">
      <alignment horizontal="centerContinuous"/>
    </xf>
    <xf numFmtId="43" fontId="4" fillId="2" borderId="7" xfId="1" applyFont="1" applyFill="1" applyBorder="1" applyAlignment="1">
      <alignment horizontal="centerContinuous"/>
    </xf>
    <xf numFmtId="0" fontId="4" fillId="2" borderId="8" xfId="0" applyFont="1" applyFill="1" applyBorder="1"/>
    <xf numFmtId="43" fontId="0" fillId="2" borderId="10" xfId="1" applyFont="1" applyFill="1" applyBorder="1" applyAlignment="1">
      <alignment horizontal="center"/>
    </xf>
    <xf numFmtId="166" fontId="4" fillId="2" borderId="10" xfId="1" applyNumberFormat="1" applyFont="1" applyFill="1" applyBorder="1"/>
    <xf numFmtId="166" fontId="4" fillId="2" borderId="13" xfId="1" applyNumberFormat="1" applyFont="1" applyFill="1" applyBorder="1"/>
    <xf numFmtId="0" fontId="7" fillId="2" borderId="0" xfId="0" applyFont="1" applyFill="1" applyAlignment="1">
      <alignment horizontal="left" vertical="top"/>
    </xf>
    <xf numFmtId="49" fontId="4" fillId="2" borderId="1" xfId="0" applyNumberFormat="1" applyFont="1" applyFill="1" applyBorder="1" applyAlignment="1">
      <alignment horizontal="center" wrapText="1"/>
    </xf>
    <xf numFmtId="49" fontId="4" fillId="2" borderId="2" xfId="0" applyNumberFormat="1" applyFont="1" applyFill="1" applyBorder="1" applyAlignment="1">
      <alignment horizontal="center" wrapText="1"/>
    </xf>
    <xf numFmtId="49" fontId="4" fillId="2" borderId="1" xfId="1" applyNumberFormat="1" applyFont="1" applyFill="1" applyBorder="1" applyAlignment="1">
      <alignment horizontal="center" wrapText="1"/>
    </xf>
    <xf numFmtId="49" fontId="4" fillId="2" borderId="2" xfId="1" applyNumberFormat="1" applyFont="1" applyFill="1" applyBorder="1" applyAlignment="1">
      <alignment horizontal="center" wrapText="1"/>
    </xf>
    <xf numFmtId="49" fontId="4" fillId="2" borderId="1" xfId="3" applyNumberFormat="1" applyFont="1" applyFill="1" applyBorder="1" applyAlignment="1">
      <alignment horizontal="center" wrapText="1"/>
    </xf>
    <xf numFmtId="49" fontId="4" fillId="2" borderId="2" xfId="3" applyNumberFormat="1" applyFont="1" applyFill="1" applyBorder="1" applyAlignment="1">
      <alignment horizontal="center" wrapText="1"/>
    </xf>
    <xf numFmtId="43" fontId="4" fillId="2" borderId="4" xfId="1" applyFont="1" applyFill="1" applyBorder="1" applyAlignment="1">
      <alignment horizontal="center"/>
    </xf>
    <xf numFmtId="43" fontId="4" fillId="2" borderId="5" xfId="1" applyFont="1" applyFill="1" applyBorder="1" applyAlignment="1">
      <alignment horizontal="center"/>
    </xf>
    <xf numFmtId="43" fontId="4" fillId="2" borderId="21" xfId="1" applyFont="1" applyFill="1" applyBorder="1" applyAlignment="1">
      <alignment horizontal="center"/>
    </xf>
    <xf numFmtId="0" fontId="4" fillId="2" borderId="0" xfId="0" applyFont="1" applyFill="1" applyAlignment="1">
      <alignment horizontal="left" vertical="top" wrapText="1"/>
    </xf>
    <xf numFmtId="0" fontId="4" fillId="0" borderId="0" xfId="0" applyFont="1" applyAlignment="1">
      <alignment horizontal="center"/>
    </xf>
    <xf numFmtId="43" fontId="4" fillId="2" borderId="0" xfId="1" applyFont="1" applyFill="1" applyAlignment="1">
      <alignment horizontal="center"/>
    </xf>
    <xf numFmtId="49" fontId="4" fillId="2" borderId="1" xfId="0" applyNumberFormat="1" applyFont="1" applyFill="1" applyBorder="1" applyAlignment="1">
      <alignment horizontal="center"/>
    </xf>
    <xf numFmtId="49" fontId="4" fillId="2" borderId="2" xfId="0" applyNumberFormat="1" applyFont="1" applyFill="1" applyBorder="1" applyAlignment="1">
      <alignment horizontal="center"/>
    </xf>
    <xf numFmtId="0" fontId="5" fillId="2" borderId="14"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15" xfId="0" applyNumberFormat="1" applyFont="1" applyFill="1" applyBorder="1" applyAlignment="1">
      <alignment horizontal="center"/>
    </xf>
    <xf numFmtId="0" fontId="7" fillId="2" borderId="0" xfId="0" applyFont="1" applyFill="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1" xfId="0" applyFont="1" applyFill="1" applyBorder="1" applyAlignment="1">
      <alignment horizontal="center" vertical="center"/>
    </xf>
    <xf numFmtId="49" fontId="4" fillId="2" borderId="2" xfId="1" applyNumberFormat="1" applyFont="1" applyFill="1" applyBorder="1" applyAlignment="1">
      <alignment horizontal="center"/>
    </xf>
    <xf numFmtId="0" fontId="4" fillId="2" borderId="0" xfId="0" applyFont="1" applyFill="1" applyAlignment="1">
      <alignment horizontal="center"/>
    </xf>
  </cellXfs>
  <cellStyles count="5">
    <cellStyle name="Comma" xfId="1" builtinId="3"/>
    <cellStyle name="Currency" xfId="2" builtinId="4"/>
    <cellStyle name="Normal" xfId="0" builtinId="0"/>
    <cellStyle name="Normal 2" xfId="4" xr:uid="{C197CF41-EB49-49D8-B30B-F3E3F1D17AF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bwp\Local%20Settings\Temporary%20Internet%20Files\OLK2289\October%202008%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P"/>
      <sheetName val="Prices"/>
    </sheetNames>
    <sheetDataSet>
      <sheetData sheetId="0" refreshError="1">
        <row r="1">
          <cell r="B1" t="str">
            <v>1 Month Out;  New York Mercantile Exchange,  Crude Oil, Light Sweet (NYM) at Cushing, SETTLE PRICE</v>
          </cell>
          <cell r="C1" t="str">
            <v>2 Months Out;  New York Mercantile Exchange,  Crude Oil, Light Sweet (NYM) at Cushing, SETTLE PRICE</v>
          </cell>
          <cell r="D1" t="str">
            <v>1 Month Out;  New York Mercantile Exchange,  Gasoline, Unleaded (NYM) at New York Harbor, SETTLE PRICE</v>
          </cell>
          <cell r="E1" t="str">
            <v>2 Months Out;  New York Mercantile Exchange,  Gasoline, Unleaded (NYM) at New York Harbor, SETTLE PRICE</v>
          </cell>
          <cell r="F1" t="str">
            <v>1 Month Out;  New York Mercantile Exchange,  Heating Oil No. 2 (NYM) at New York Harbor, SETTLE PRICE</v>
          </cell>
          <cell r="G1" t="str">
            <v>2 Months Out;  New York Mercantile Exchange,  Heating Oil No. 2 (NYM) at New York Harbor, SETTLE PRICE</v>
          </cell>
          <cell r="H1" t="str">
            <v>Platt's Oilgram,  West Texas Intermediate at Cushing, MID PRICE</v>
          </cell>
          <cell r="I1" t="str">
            <v>Platt's Oilgram,  87.0 R+M/2 Regular Unleaded at Chicago, Pipeline, MID PRICE</v>
          </cell>
          <cell r="J1" t="str">
            <v>Platt's Oilgram,  No. 2 High Sulfur Fuel Oil at Chicago, Pipeline, MID PRICE</v>
          </cell>
          <cell r="K1" t="str">
            <v>Platt's Oilgram,  No. 2 Low Sulfur Fuel Oil at Chicago, Pipeline, MID PRICE</v>
          </cell>
          <cell r="L1" t="str">
            <v>Platt's Oilgram,  Jet Fuel at Chicago, Pipeline, MID PRICE</v>
          </cell>
          <cell r="M1" t="str">
            <v>Platt's Oilgram,  87.0 R+M/2 Regular Unleaded at U.S. Gulf Coast Port, Pipeline, MID PRICE</v>
          </cell>
          <cell r="N1" t="str">
            <v>Platt's Oilgram,  No. 2 High Sulfur Fuel Oil at U.S. Gulf Coast Port, Pipeline, MID PRICE</v>
          </cell>
          <cell r="O1" t="str">
            <v>Platt's Oilgram,  No. 2 Low Sulfur Fuel Oil at U.S. Gulf Coast Port, Pipeline, MID PRICE</v>
          </cell>
          <cell r="P1" t="str">
            <v>Platt's Oilgram,  Jet Kerosene - 54 Grade at U.S. Gulf Coast Port, Pipeline, MID PRICE</v>
          </cell>
          <cell r="Q1" t="str">
            <v>Platt's Oilgram,  No. 6 3% Fuel Oil at U.S. Gulf Coast Port, Waterborne, MID PRICE</v>
          </cell>
          <cell r="R1" t="str">
            <v>Platt's Oilgram,  87.0 R+M/2 Regular Unleaded at Group Three, Pipeline, MID PRICE</v>
          </cell>
          <cell r="S1" t="str">
            <v>Platt's Oilgram,  No. 2 High Sulfur Fuel Oil at Group Three, Pipeline, MID PRICE</v>
          </cell>
          <cell r="T1" t="str">
            <v>Platt's Oilgram,  No. 2 Low Sulfur Fuel Oil at Group Three, Pipeline, MID PRICE</v>
          </cell>
          <cell r="U1" t="str">
            <v>Platt's Oilgram,  Jet Fuel at Group Three, Pipeline, MID PRICE</v>
          </cell>
          <cell r="V1" t="str">
            <v>Platt's Oilgram,  87.0 R+M/2 Regular Unleaded at New York Harbor, Barge (Domestic), MID PRICE</v>
          </cell>
          <cell r="W1" t="str">
            <v>Platt's Oilgram,  No. 2 High Sulfur Fuel Oil at New York Harbor, Barge (Domestic), MID PRICE</v>
          </cell>
          <cell r="X1" t="str">
            <v>Platt's Oilgram,  No. 2 Low Sulfur Fuel Oil at New York Harbor, Barge (Domestic), MID PRICE</v>
          </cell>
          <cell r="Y1" t="str">
            <v>Platt's Oilgram,  Jet Fuel at New York Harbor, Barge (Domestic), MID PRICE</v>
          </cell>
          <cell r="Z1" t="str">
            <v>Platt's Oilgram,  84.0 R+M/2 RBOB at Chicago, Pipeline, MID PRICE</v>
          </cell>
          <cell r="AA1" t="str">
            <v>Platt's Oilgram,  93.0 R+M/2 Premium Unleaded at Chicago, Pipeline, MID PRICE</v>
          </cell>
          <cell r="AB1" t="str">
            <v>Platt's Oilgram,  87.0 R+M/2 Regular Unleaded at U.S. Gulf Coast Port, Pipeline, 7.8 or &gt;=9 RVP Based on Season, MID PRICE</v>
          </cell>
          <cell r="AC1" t="str">
            <v>Platt's Oilgram,  93.0 R+M/2 Premium Unleaded at U.S. Gulf Coast Port, Pipeline, MID PRICE</v>
          </cell>
          <cell r="AD1" t="str">
            <v>Platt's Oilgram,  91.0 R+M/2 Premium Unleaded 9# RVP and Above at Group Three, Pipeline, MID PRICE</v>
          </cell>
          <cell r="AE1" t="str">
            <v>Platt's Oilgram,  93.0 R+M/2 Premium Unleaded at New York Harbor, Barge (Domestic), MID PRICE</v>
          </cell>
          <cell r="AF1" t="str">
            <v>Platt's Oilgram,  Unleaded 87 (ULS 90) at Atlanta, GA, Pipeline, MID PRICE</v>
          </cell>
          <cell r="AG1" t="str">
            <v>Platt's Oilgram,  Unleaded 87 (ULS 30) at Atlanta, GA, Pipeline, MID PRICE</v>
          </cell>
          <cell r="AH1" t="str">
            <v>Platt's Oilgram,  Prem 93 (ULS 90) at Atlanta, GA, Pipeline, MID PRICE</v>
          </cell>
          <cell r="AI1" t="str">
            <v>Platt's Oilgram,  Prem 93 (ULS 30) at Atlanta, GA, Pipeline, MID PRICE</v>
          </cell>
          <cell r="AJ1" t="str">
            <v>Platt's Oilgram,  K-1 Kerosene at U.S. Gulf Coast Port, Pipeline, MID PRICE</v>
          </cell>
          <cell r="AK1" t="str">
            <v>Platt's Oilgram,  Jet Kerosene - Low Sulfur at New York Harbor, Barge (Domestic), MID PRICE</v>
          </cell>
          <cell r="AL1" t="str">
            <v>Platt's Oilgram,  Ethanol at Chicago, Spot, MID PRICE</v>
          </cell>
          <cell r="AM1" t="str">
            <v>Platt's Oilgram,  Low Sulfur Diesel - Offroad (max 500ppm) at Chicago, Pipeline, MID PRICE</v>
          </cell>
          <cell r="AN1" t="str">
            <v>Platt's Oilgram,  Low Sulfur Diesel - Offroad (max 500ppm) at Group Three, Pipeline, MID PRICE</v>
          </cell>
          <cell r="AO1" t="str">
            <v>Platt's Oilgram,  Low Sulfur Diesel - Offroad (max 500ppm) at New York Harbor, Barge, MID PRICE</v>
          </cell>
          <cell r="AP1" t="str">
            <v>Platt's Oilgram,  Low Sulfur Diesel - Offroad (max 500ppm) at U.S. Gulf Coast Port, Pipeline, MID PRICE</v>
          </cell>
          <cell r="AQ1" t="str">
            <v>Platt's Oilgram,  Ultra-low sulfur diesel at U.S. Gulf Coast Port, Pipeline, MID PRICE</v>
          </cell>
          <cell r="AR1" t="str">
            <v>Platt's Oilgram,  Ultra-low sulfur diesel at New York Harbor, Barge, MID PRICE</v>
          </cell>
          <cell r="AS1" t="str">
            <v>Platt's Oilgram,  Ultra-low sulfur diesel at Chicago, Pipeline, MID PRICE</v>
          </cell>
          <cell r="AT1" t="str">
            <v>Platt's Oilgram,  Ultra-low sulfur diesel at Group Three, Pipeline, MID PRICE</v>
          </cell>
          <cell r="AU1" t="str">
            <v>Platt's Oilgram,  93.0 R+M/2 Premium Unleaded at U.S. Gulf Coast Port, Pipeline, 7.8 or &gt;=9 RVP Based on Season, MID PRICE</v>
          </cell>
          <cell r="AV1" t="str">
            <v>Platt's Oilgram,  Unleaded RBOB at US Atlantic Coast, New York, Barge, MID PRICE</v>
          </cell>
          <cell r="AW1" t="str">
            <v>Platt's Oilgram,  RBOB - 10% ethanol Blend 83.7 at U.S. Gulf Coast Port, Pipeline, MID PRICE</v>
          </cell>
          <cell r="AX1" t="str">
            <v>Platt's Oilgram,  RBOB - 10% ethanol Blend 91.4 at U.S. Gulf Coast Port, Pipeline, MID PRICE</v>
          </cell>
          <cell r="AY1" t="str">
            <v>1 Month Out;  New York Mercantile Exchange,  RBOB at New York Harbor, SETTLE PRICE</v>
          </cell>
          <cell r="AZ1" t="str">
            <v>2 Months Out;  New York Mercantile Exchange,  RBOB at New York Harbor, SETTLE PRICE</v>
          </cell>
          <cell r="BA1" t="str">
            <v>Platt's Oilgram,  Jet Kerosene - Low Sulfur at Chicago, Pipeline, MID PRICE</v>
          </cell>
          <cell r="BB1" t="str">
            <v>Platt's Oilgram,  Jet Kerosene - Low Sulfur at Group Three, Pipeline, MID PRICE</v>
          </cell>
          <cell r="BC1" t="str">
            <v>Platt's Oilgram,  LLS - Light Louisiana Sweet at St. James, MID PRICE</v>
          </cell>
        </row>
        <row r="2">
          <cell r="A2">
            <v>39722</v>
          </cell>
          <cell r="B2">
            <v>98.53</v>
          </cell>
          <cell r="C2">
            <v>97.92</v>
          </cell>
          <cell r="F2">
            <v>2.8469000000000002</v>
          </cell>
          <cell r="G2">
            <v>2.8704000000000001</v>
          </cell>
          <cell r="H2">
            <v>98.55</v>
          </cell>
          <cell r="I2">
            <v>2.6349999999999998</v>
          </cell>
          <cell r="K2">
            <v>3.0918999999999999</v>
          </cell>
          <cell r="L2">
            <v>3.0718999999999999</v>
          </cell>
          <cell r="M2">
            <v>2.5249999999999999</v>
          </cell>
          <cell r="N2">
            <v>2.7894000000000001</v>
          </cell>
          <cell r="O2">
            <v>2.8418999999999999</v>
          </cell>
          <cell r="P2">
            <v>2.9194</v>
          </cell>
          <cell r="Q2">
            <v>81.5</v>
          </cell>
          <cell r="R2">
            <v>2.5024999999999999</v>
          </cell>
          <cell r="T2">
            <v>3.1594000000000002</v>
          </cell>
          <cell r="U2">
            <v>3.0419</v>
          </cell>
          <cell r="V2">
            <v>2.46</v>
          </cell>
          <cell r="W2">
            <v>2.8144</v>
          </cell>
          <cell r="X2">
            <v>2.9519000000000002</v>
          </cell>
          <cell r="Y2">
            <v>3.1019000000000001</v>
          </cell>
          <cell r="Z2">
            <v>2.6524999999999999</v>
          </cell>
          <cell r="AA2">
            <v>2.7749999999999999</v>
          </cell>
          <cell r="AB2">
            <v>2.5249999999999999</v>
          </cell>
          <cell r="AC2">
            <v>2.7174999999999998</v>
          </cell>
          <cell r="AD2">
            <v>2.5975000000000001</v>
          </cell>
          <cell r="AE2">
            <v>2.8374999999999999</v>
          </cell>
          <cell r="AG2">
            <v>2.54</v>
          </cell>
          <cell r="AI2">
            <v>2.7749999999999999</v>
          </cell>
          <cell r="AJ2">
            <v>2.9293999999999998</v>
          </cell>
          <cell r="AK2">
            <v>3.1368999999999998</v>
          </cell>
          <cell r="AL2">
            <v>2.0950000000000002</v>
          </cell>
          <cell r="AM2">
            <v>3.0869</v>
          </cell>
          <cell r="AN2">
            <v>3.1594000000000002</v>
          </cell>
          <cell r="AO2">
            <v>2.9519000000000002</v>
          </cell>
          <cell r="AP2">
            <v>2.8243999999999998</v>
          </cell>
          <cell r="AQ2">
            <v>2.9769000000000001</v>
          </cell>
          <cell r="AR2">
            <v>3.0068999999999999</v>
          </cell>
          <cell r="AS2">
            <v>3.1419000000000001</v>
          </cell>
          <cell r="AT2">
            <v>3.1594000000000002</v>
          </cell>
          <cell r="AU2">
            <v>2.7174999999999998</v>
          </cell>
          <cell r="AV2">
            <v>2.3925000000000001</v>
          </cell>
          <cell r="AW2">
            <v>2.5024999999999999</v>
          </cell>
          <cell r="AX2">
            <v>2.7174999999999998</v>
          </cell>
          <cell r="AY2">
            <v>2.36</v>
          </cell>
          <cell r="AZ2">
            <v>2.3464999999999998</v>
          </cell>
          <cell r="BC2">
            <v>101.45</v>
          </cell>
        </row>
        <row r="3">
          <cell r="A3">
            <v>39723</v>
          </cell>
          <cell r="B3">
            <v>93.97</v>
          </cell>
          <cell r="C3">
            <v>93.29</v>
          </cell>
          <cell r="F3">
            <v>2.7094999999999998</v>
          </cell>
          <cell r="G3">
            <v>2.7360000000000002</v>
          </cell>
          <cell r="H3">
            <v>93.97</v>
          </cell>
          <cell r="I3">
            <v>2.605</v>
          </cell>
          <cell r="K3">
            <v>2.9095</v>
          </cell>
          <cell r="L3">
            <v>2.9344999999999999</v>
          </cell>
          <cell r="M3">
            <v>2.3675000000000002</v>
          </cell>
          <cell r="N3">
            <v>2.6520000000000001</v>
          </cell>
          <cell r="O3">
            <v>2.6970000000000001</v>
          </cell>
          <cell r="P3">
            <v>2.7945000000000002</v>
          </cell>
          <cell r="Q3">
            <v>79.150000000000006</v>
          </cell>
          <cell r="R3">
            <v>2.38</v>
          </cell>
          <cell r="T3">
            <v>3.012</v>
          </cell>
          <cell r="U3">
            <v>2.9045000000000001</v>
          </cell>
          <cell r="V3">
            <v>2.3450000000000002</v>
          </cell>
          <cell r="W3">
            <v>2.6819999999999999</v>
          </cell>
          <cell r="X3">
            <v>2.8445</v>
          </cell>
          <cell r="Y3">
            <v>2.9394999999999998</v>
          </cell>
          <cell r="Z3">
            <v>2.6225000000000001</v>
          </cell>
          <cell r="AA3">
            <v>2.7450000000000001</v>
          </cell>
          <cell r="AB3">
            <v>2.3675000000000002</v>
          </cell>
          <cell r="AC3">
            <v>2.5575000000000001</v>
          </cell>
          <cell r="AD3">
            <v>2.4750000000000001</v>
          </cell>
          <cell r="AE3">
            <v>2.66</v>
          </cell>
          <cell r="AG3">
            <v>2.3824999999999998</v>
          </cell>
          <cell r="AI3">
            <v>2.6175000000000002</v>
          </cell>
          <cell r="AJ3">
            <v>2.8045</v>
          </cell>
          <cell r="AK3">
            <v>2.9744999999999999</v>
          </cell>
          <cell r="AL3">
            <v>1.9850000000000001</v>
          </cell>
          <cell r="AM3">
            <v>2.9045000000000001</v>
          </cell>
          <cell r="AN3">
            <v>3.012</v>
          </cell>
          <cell r="AO3">
            <v>2.8445</v>
          </cell>
          <cell r="AP3">
            <v>2.677</v>
          </cell>
          <cell r="AQ3">
            <v>2.8119999999999998</v>
          </cell>
          <cell r="AR3">
            <v>2.8944999999999999</v>
          </cell>
          <cell r="AS3">
            <v>2.9594999999999998</v>
          </cell>
          <cell r="AT3">
            <v>3.012</v>
          </cell>
          <cell r="AU3">
            <v>2.5575000000000001</v>
          </cell>
          <cell r="AV3">
            <v>2.2875000000000001</v>
          </cell>
          <cell r="AW3">
            <v>2.3424999999999998</v>
          </cell>
          <cell r="AX3">
            <v>2.5575000000000001</v>
          </cell>
          <cell r="AY3">
            <v>2.2549999999999999</v>
          </cell>
          <cell r="AZ3">
            <v>2.2404999999999999</v>
          </cell>
          <cell r="BC3">
            <v>97.07</v>
          </cell>
        </row>
        <row r="4">
          <cell r="A4">
            <v>39724</v>
          </cell>
          <cell r="B4">
            <v>93.88</v>
          </cell>
          <cell r="C4">
            <v>93.01</v>
          </cell>
          <cell r="F4">
            <v>2.6619999999999999</v>
          </cell>
          <cell r="G4">
            <v>2.6890000000000001</v>
          </cell>
          <cell r="H4">
            <v>93.88</v>
          </cell>
          <cell r="I4">
            <v>2.5783</v>
          </cell>
          <cell r="K4">
            <v>2.8620000000000001</v>
          </cell>
          <cell r="L4">
            <v>2.887</v>
          </cell>
          <cell r="M4">
            <v>2.2783000000000002</v>
          </cell>
          <cell r="N4">
            <v>2.6044999999999998</v>
          </cell>
          <cell r="O4">
            <v>2.6695000000000002</v>
          </cell>
          <cell r="P4">
            <v>2.7444999999999999</v>
          </cell>
          <cell r="Q4">
            <v>78.349999999999994</v>
          </cell>
          <cell r="R4">
            <v>2.3483000000000001</v>
          </cell>
          <cell r="T4">
            <v>2.9594999999999998</v>
          </cell>
          <cell r="U4">
            <v>2.8570000000000002</v>
          </cell>
          <cell r="V4">
            <v>2.3033000000000001</v>
          </cell>
          <cell r="W4">
            <v>2.6345000000000001</v>
          </cell>
          <cell r="X4">
            <v>2.7770000000000001</v>
          </cell>
          <cell r="Y4">
            <v>2.8570000000000002</v>
          </cell>
          <cell r="Z4">
            <v>2.5958000000000001</v>
          </cell>
          <cell r="AA4">
            <v>2.7183000000000002</v>
          </cell>
          <cell r="AB4">
            <v>2.2783000000000002</v>
          </cell>
          <cell r="AC4">
            <v>2.4582999999999999</v>
          </cell>
          <cell r="AD4">
            <v>2.4432999999999998</v>
          </cell>
          <cell r="AE4">
            <v>2.6233</v>
          </cell>
          <cell r="AG4">
            <v>2.2982999999999998</v>
          </cell>
          <cell r="AI4">
            <v>2.4683000000000002</v>
          </cell>
          <cell r="AJ4">
            <v>2.7545000000000002</v>
          </cell>
          <cell r="AK4">
            <v>2.8969999999999998</v>
          </cell>
          <cell r="AL4">
            <v>1.9550000000000001</v>
          </cell>
          <cell r="AM4">
            <v>2.8570000000000002</v>
          </cell>
          <cell r="AN4">
            <v>2.9594999999999998</v>
          </cell>
          <cell r="AO4">
            <v>2.7770000000000001</v>
          </cell>
          <cell r="AP4">
            <v>2.637</v>
          </cell>
          <cell r="AQ4">
            <v>2.8119999999999998</v>
          </cell>
          <cell r="AR4">
            <v>2.827</v>
          </cell>
          <cell r="AS4">
            <v>2.9119999999999999</v>
          </cell>
          <cell r="AT4">
            <v>2.9594999999999998</v>
          </cell>
          <cell r="AU4">
            <v>2.4582999999999999</v>
          </cell>
          <cell r="AV4">
            <v>2.2483</v>
          </cell>
          <cell r="AW4">
            <v>2.2507999999999999</v>
          </cell>
          <cell r="AX4">
            <v>2.4857999999999998</v>
          </cell>
          <cell r="AY4">
            <v>2.2282999999999999</v>
          </cell>
          <cell r="AZ4">
            <v>2.2183000000000002</v>
          </cell>
          <cell r="BC4">
            <v>96.93</v>
          </cell>
        </row>
        <row r="5">
          <cell r="A5">
            <v>39727</v>
          </cell>
          <cell r="B5">
            <v>87.81</v>
          </cell>
          <cell r="C5">
            <v>86.71</v>
          </cell>
          <cell r="F5">
            <v>2.4740000000000002</v>
          </cell>
          <cell r="G5">
            <v>2.5024999999999999</v>
          </cell>
          <cell r="H5">
            <v>87.83</v>
          </cell>
          <cell r="I5">
            <v>2.3140999999999998</v>
          </cell>
          <cell r="K5">
            <v>2.6539999999999999</v>
          </cell>
          <cell r="L5">
            <v>2.6789999999999998</v>
          </cell>
          <cell r="M5">
            <v>2.0403500000000001</v>
          </cell>
          <cell r="N5">
            <v>2.4215</v>
          </cell>
          <cell r="O5">
            <v>2.4615</v>
          </cell>
          <cell r="P5">
            <v>2.5714999999999999</v>
          </cell>
          <cell r="Q5">
            <v>71.7</v>
          </cell>
          <cell r="R5">
            <v>2.1490999999999998</v>
          </cell>
          <cell r="T5">
            <v>2.754</v>
          </cell>
          <cell r="U5">
            <v>2.649</v>
          </cell>
          <cell r="V5">
            <v>2.1091000000000002</v>
          </cell>
          <cell r="W5">
            <v>2.4464999999999999</v>
          </cell>
          <cell r="X5">
            <v>2.5840000000000001</v>
          </cell>
          <cell r="Y5">
            <v>2.6589999999999998</v>
          </cell>
          <cell r="Z5">
            <v>2.3315999999999999</v>
          </cell>
          <cell r="AA5">
            <v>2.4441000000000002</v>
          </cell>
          <cell r="AB5">
            <v>2.0403500000000001</v>
          </cell>
          <cell r="AC5">
            <v>2.21035</v>
          </cell>
          <cell r="AD5">
            <v>2.2490999999999999</v>
          </cell>
          <cell r="AE5">
            <v>2.3540999999999999</v>
          </cell>
          <cell r="AG5">
            <v>2.0603500000000001</v>
          </cell>
          <cell r="AI5">
            <v>2.2303500000000001</v>
          </cell>
          <cell r="AJ5">
            <v>2.5815000000000001</v>
          </cell>
          <cell r="AK5">
            <v>2.6989999999999998</v>
          </cell>
          <cell r="AL5">
            <v>1.905</v>
          </cell>
          <cell r="AM5">
            <v>2.649</v>
          </cell>
          <cell r="AN5">
            <v>2.754</v>
          </cell>
          <cell r="AO5">
            <v>2.5840000000000001</v>
          </cell>
          <cell r="AP5">
            <v>2.4464999999999999</v>
          </cell>
          <cell r="AQ5">
            <v>2.569</v>
          </cell>
          <cell r="AR5">
            <v>2.6339999999999999</v>
          </cell>
          <cell r="AS5">
            <v>2.7040000000000002</v>
          </cell>
          <cell r="AT5">
            <v>2.754</v>
          </cell>
          <cell r="AU5">
            <v>2.21035</v>
          </cell>
          <cell r="AV5">
            <v>2.0691000000000002</v>
          </cell>
          <cell r="AW5">
            <v>2.0153500000000002</v>
          </cell>
          <cell r="AX5">
            <v>2.2353499999999999</v>
          </cell>
          <cell r="AY5">
            <v>2.0590999999999999</v>
          </cell>
          <cell r="AZ5">
            <v>2.0606</v>
          </cell>
          <cell r="BC5">
            <v>90.88</v>
          </cell>
        </row>
        <row r="6">
          <cell r="A6">
            <v>39728</v>
          </cell>
          <cell r="B6">
            <v>90.06</v>
          </cell>
          <cell r="C6">
            <v>88.71</v>
          </cell>
          <cell r="F6">
            <v>2.5057</v>
          </cell>
          <cell r="G6">
            <v>2.5347</v>
          </cell>
          <cell r="H6">
            <v>90.08</v>
          </cell>
          <cell r="I6">
            <v>2.2365499999999998</v>
          </cell>
          <cell r="K6">
            <v>2.6507000000000001</v>
          </cell>
          <cell r="L6">
            <v>2.7006999999999999</v>
          </cell>
          <cell r="M6">
            <v>2.0377999999999998</v>
          </cell>
          <cell r="N6">
            <v>2.4457</v>
          </cell>
          <cell r="O6">
            <v>2.5007000000000001</v>
          </cell>
          <cell r="P6">
            <v>2.5907</v>
          </cell>
          <cell r="Q6">
            <v>70.25</v>
          </cell>
          <cell r="R6">
            <v>2.0777999999999999</v>
          </cell>
          <cell r="T6">
            <v>2.7307000000000001</v>
          </cell>
          <cell r="U6">
            <v>2.6806999999999999</v>
          </cell>
          <cell r="V6">
            <v>2.0977999999999999</v>
          </cell>
          <cell r="W6">
            <v>2.4832000000000001</v>
          </cell>
          <cell r="X6">
            <v>2.6156999999999999</v>
          </cell>
          <cell r="Y6">
            <v>2.7757000000000001</v>
          </cell>
          <cell r="Z6">
            <v>2.2540499999999999</v>
          </cell>
          <cell r="AA6">
            <v>2.3565499999999999</v>
          </cell>
          <cell r="AB6">
            <v>2.0377999999999998</v>
          </cell>
          <cell r="AC6">
            <v>2.1953</v>
          </cell>
          <cell r="AD6">
            <v>2.1778</v>
          </cell>
          <cell r="AE6">
            <v>2.3077999999999999</v>
          </cell>
          <cell r="AG6">
            <v>2.0577999999999999</v>
          </cell>
          <cell r="AI6">
            <v>2.2277999999999998</v>
          </cell>
          <cell r="AJ6">
            <v>2.6006999999999998</v>
          </cell>
          <cell r="AK6">
            <v>2.8157000000000001</v>
          </cell>
          <cell r="AL6">
            <v>1.865</v>
          </cell>
          <cell r="AM6">
            <v>2.6457000000000002</v>
          </cell>
          <cell r="AN6">
            <v>2.7307000000000001</v>
          </cell>
          <cell r="AO6">
            <v>2.6156999999999999</v>
          </cell>
          <cell r="AP6">
            <v>2.4807000000000001</v>
          </cell>
          <cell r="AQ6">
            <v>2.5832000000000002</v>
          </cell>
          <cell r="AR6">
            <v>2.6657000000000002</v>
          </cell>
          <cell r="AS6">
            <v>2.7006999999999999</v>
          </cell>
          <cell r="AT6">
            <v>2.7307000000000001</v>
          </cell>
          <cell r="AU6">
            <v>2.1953</v>
          </cell>
          <cell r="AV6">
            <v>2.0690499999999998</v>
          </cell>
          <cell r="AW6">
            <v>2.0152999999999999</v>
          </cell>
          <cell r="AX6">
            <v>2.2178</v>
          </cell>
          <cell r="AY6">
            <v>2.0628000000000002</v>
          </cell>
          <cell r="AZ6">
            <v>2.0783</v>
          </cell>
          <cell r="BC6">
            <v>92.555000000000007</v>
          </cell>
        </row>
        <row r="7">
          <cell r="A7">
            <v>39729</v>
          </cell>
          <cell r="B7">
            <v>88.95</v>
          </cell>
          <cell r="C7">
            <v>88.43</v>
          </cell>
          <cell r="F7">
            <v>2.4944999999999999</v>
          </cell>
          <cell r="G7">
            <v>2.5245000000000002</v>
          </cell>
          <cell r="H7">
            <v>88.97</v>
          </cell>
          <cell r="I7">
            <v>2.2073</v>
          </cell>
          <cell r="K7">
            <v>2.5844999999999998</v>
          </cell>
          <cell r="L7">
            <v>2.6894999999999998</v>
          </cell>
          <cell r="M7">
            <v>2.0123000000000002</v>
          </cell>
          <cell r="N7">
            <v>2.4402499999999998</v>
          </cell>
          <cell r="O7">
            <v>2.4845000000000002</v>
          </cell>
          <cell r="P7">
            <v>2.5844999999999998</v>
          </cell>
          <cell r="Q7">
            <v>68.45</v>
          </cell>
          <cell r="R7">
            <v>2.0635500000000002</v>
          </cell>
          <cell r="T7">
            <v>2.6644999999999999</v>
          </cell>
          <cell r="U7">
            <v>2.6669999999999998</v>
          </cell>
          <cell r="V7">
            <v>2.0922999999999998</v>
          </cell>
          <cell r="W7">
            <v>2.472</v>
          </cell>
          <cell r="X7">
            <v>2.5994999999999999</v>
          </cell>
          <cell r="Y7">
            <v>2.7595000000000001</v>
          </cell>
          <cell r="Z7">
            <v>2.2248000000000001</v>
          </cell>
          <cell r="AA7">
            <v>2.3273000000000001</v>
          </cell>
          <cell r="AB7">
            <v>2.0123000000000002</v>
          </cell>
          <cell r="AC7">
            <v>2.1297999999999999</v>
          </cell>
          <cell r="AD7">
            <v>2.2235499999999999</v>
          </cell>
          <cell r="AE7">
            <v>2.2747999999999999</v>
          </cell>
          <cell r="AG7">
            <v>2.0323000000000002</v>
          </cell>
          <cell r="AI7">
            <v>2.2023000000000001</v>
          </cell>
          <cell r="AJ7">
            <v>2.5945</v>
          </cell>
          <cell r="AK7">
            <v>2.7995000000000001</v>
          </cell>
          <cell r="AL7">
            <v>1.855</v>
          </cell>
          <cell r="AM7">
            <v>2.5794999999999999</v>
          </cell>
          <cell r="AN7">
            <v>2.6644999999999999</v>
          </cell>
          <cell r="AO7">
            <v>2.5994999999999999</v>
          </cell>
          <cell r="AP7">
            <v>2.4744999999999999</v>
          </cell>
          <cell r="AQ7">
            <v>2.577</v>
          </cell>
          <cell r="AR7">
            <v>2.6595</v>
          </cell>
          <cell r="AS7">
            <v>2.6345000000000001</v>
          </cell>
          <cell r="AT7">
            <v>2.6644999999999999</v>
          </cell>
          <cell r="AU7">
            <v>2.1297999999999999</v>
          </cell>
          <cell r="AV7">
            <v>2.0522999999999998</v>
          </cell>
          <cell r="AW7">
            <v>1.9898</v>
          </cell>
          <cell r="AX7">
            <v>2.1497999999999999</v>
          </cell>
          <cell r="AY7">
            <v>2.0297999999999998</v>
          </cell>
          <cell r="AZ7">
            <v>2.0493000000000001</v>
          </cell>
          <cell r="BC7">
            <v>91.67</v>
          </cell>
        </row>
        <row r="8">
          <cell r="A8">
            <v>39730</v>
          </cell>
          <cell r="B8">
            <v>86.59</v>
          </cell>
          <cell r="C8">
            <v>86.62</v>
          </cell>
          <cell r="F8">
            <v>2.4186000000000001</v>
          </cell>
          <cell r="G8">
            <v>2.4506000000000001</v>
          </cell>
          <cell r="H8">
            <v>86.59</v>
          </cell>
          <cell r="I8">
            <v>2.2048000000000001</v>
          </cell>
          <cell r="K8">
            <v>2.5085999999999999</v>
          </cell>
          <cell r="L8">
            <v>2.6135999999999999</v>
          </cell>
          <cell r="M8">
            <v>2.0173000000000001</v>
          </cell>
          <cell r="N8">
            <v>2.3711000000000002</v>
          </cell>
          <cell r="O8">
            <v>2.3998499999999998</v>
          </cell>
          <cell r="P8">
            <v>2.5085999999999999</v>
          </cell>
          <cell r="Q8">
            <v>65.174999999999997</v>
          </cell>
          <cell r="R8">
            <v>2.0635500000000002</v>
          </cell>
          <cell r="T8">
            <v>2.5960999999999999</v>
          </cell>
          <cell r="U8">
            <v>2.5960999999999999</v>
          </cell>
          <cell r="V8">
            <v>2.1122999999999998</v>
          </cell>
          <cell r="W8">
            <v>2.3885999999999998</v>
          </cell>
          <cell r="X8">
            <v>2.4986000000000002</v>
          </cell>
          <cell r="Y8">
            <v>2.6335999999999999</v>
          </cell>
          <cell r="Z8">
            <v>2.2223000000000002</v>
          </cell>
          <cell r="AA8">
            <v>2.3248000000000002</v>
          </cell>
          <cell r="AB8">
            <v>2.0173000000000001</v>
          </cell>
          <cell r="AC8">
            <v>2.1198000000000001</v>
          </cell>
          <cell r="AD8">
            <v>2.2235499999999999</v>
          </cell>
          <cell r="AE8">
            <v>2.3022999999999998</v>
          </cell>
          <cell r="AG8">
            <v>2.0373000000000001</v>
          </cell>
          <cell r="AI8">
            <v>2.2073</v>
          </cell>
          <cell r="AJ8">
            <v>2.5186000000000002</v>
          </cell>
          <cell r="AK8">
            <v>2.6636000000000002</v>
          </cell>
          <cell r="AL8">
            <v>1.865</v>
          </cell>
          <cell r="AM8">
            <v>2.5036</v>
          </cell>
          <cell r="AN8">
            <v>2.5960999999999999</v>
          </cell>
          <cell r="AO8">
            <v>2.4986000000000002</v>
          </cell>
          <cell r="AP8">
            <v>2.3860999999999999</v>
          </cell>
          <cell r="AQ8">
            <v>2.4661</v>
          </cell>
          <cell r="AR8">
            <v>2.5686</v>
          </cell>
          <cell r="AS8">
            <v>2.5586000000000002</v>
          </cell>
          <cell r="AT8">
            <v>2.5960999999999999</v>
          </cell>
          <cell r="AU8">
            <v>2.1198000000000001</v>
          </cell>
          <cell r="AV8">
            <v>2.0798000000000001</v>
          </cell>
          <cell r="AW8">
            <v>2.0072999999999999</v>
          </cell>
          <cell r="AX8">
            <v>2.1347999999999998</v>
          </cell>
          <cell r="AY8">
            <v>2.0272999999999999</v>
          </cell>
          <cell r="AZ8">
            <v>2.0417000000000001</v>
          </cell>
          <cell r="BC8">
            <v>88.89</v>
          </cell>
        </row>
        <row r="9">
          <cell r="A9">
            <v>39731</v>
          </cell>
          <cell r="B9">
            <v>77.7</v>
          </cell>
          <cell r="C9">
            <v>77.989999999999995</v>
          </cell>
          <cell r="F9">
            <v>2.21</v>
          </cell>
          <cell r="G9">
            <v>2.2435</v>
          </cell>
          <cell r="H9">
            <v>77.72</v>
          </cell>
          <cell r="I9">
            <v>2.032</v>
          </cell>
          <cell r="K9">
            <v>2.3199999999999998</v>
          </cell>
          <cell r="L9">
            <v>2.4249999999999998</v>
          </cell>
          <cell r="M9">
            <v>1.8120000000000001</v>
          </cell>
          <cell r="N9">
            <v>2.1637499999999998</v>
          </cell>
          <cell r="O9">
            <v>2.1875</v>
          </cell>
          <cell r="P9">
            <v>2.3050000000000002</v>
          </cell>
          <cell r="Q9">
            <v>57.1</v>
          </cell>
          <cell r="R9">
            <v>1.8845000000000001</v>
          </cell>
          <cell r="T9">
            <v>2.4337499999999999</v>
          </cell>
          <cell r="U9">
            <v>2.4337499999999999</v>
          </cell>
          <cell r="V9">
            <v>1.897</v>
          </cell>
          <cell r="W9">
            <v>2.1825000000000001</v>
          </cell>
          <cell r="X9">
            <v>2.2799999999999998</v>
          </cell>
          <cell r="Y9">
            <v>2.3975</v>
          </cell>
          <cell r="Z9">
            <v>2.0495000000000001</v>
          </cell>
          <cell r="AA9">
            <v>2.1520000000000001</v>
          </cell>
          <cell r="AB9">
            <v>1.8120000000000001</v>
          </cell>
          <cell r="AC9">
            <v>1.9195</v>
          </cell>
          <cell r="AD9">
            <v>2.0445000000000002</v>
          </cell>
          <cell r="AE9">
            <v>2.097</v>
          </cell>
          <cell r="AG9">
            <v>1.8320000000000001</v>
          </cell>
          <cell r="AI9">
            <v>2.0019999999999998</v>
          </cell>
          <cell r="AJ9">
            <v>2.3149999999999999</v>
          </cell>
          <cell r="AK9">
            <v>2.4375</v>
          </cell>
          <cell r="AL9">
            <v>1.7050000000000001</v>
          </cell>
          <cell r="AM9">
            <v>2.3149999999999999</v>
          </cell>
          <cell r="AN9">
            <v>2.4337499999999999</v>
          </cell>
          <cell r="AO9">
            <v>2.2799999999999998</v>
          </cell>
          <cell r="AP9">
            <v>2.1775000000000002</v>
          </cell>
          <cell r="AQ9">
            <v>2.2725</v>
          </cell>
          <cell r="AR9">
            <v>2.355</v>
          </cell>
          <cell r="AS9">
            <v>2.37</v>
          </cell>
          <cell r="AT9">
            <v>2.4337499999999999</v>
          </cell>
          <cell r="AU9">
            <v>1.9195</v>
          </cell>
          <cell r="AV9">
            <v>1.857</v>
          </cell>
          <cell r="AW9">
            <v>1.8120000000000001</v>
          </cell>
          <cell r="AX9">
            <v>1.9345000000000001</v>
          </cell>
          <cell r="AY9">
            <v>1.8069999999999999</v>
          </cell>
          <cell r="AZ9">
            <v>1.8240000000000001</v>
          </cell>
          <cell r="BC9">
            <v>79.594999999999999</v>
          </cell>
        </row>
        <row r="10">
          <cell r="A10">
            <v>39734</v>
          </cell>
          <cell r="B10">
            <v>81.19</v>
          </cell>
          <cell r="C10">
            <v>81.680000000000007</v>
          </cell>
          <cell r="F10">
            <v>2.3410000000000002</v>
          </cell>
          <cell r="G10">
            <v>2.3694999999999999</v>
          </cell>
          <cell r="H10">
            <v>81.209999999999994</v>
          </cell>
          <cell r="I10">
            <v>2.1726000000000001</v>
          </cell>
          <cell r="K10">
            <v>2.5009999999999999</v>
          </cell>
          <cell r="L10">
            <v>2.556</v>
          </cell>
          <cell r="M10">
            <v>1.9276</v>
          </cell>
          <cell r="N10">
            <v>2.2959999999999998</v>
          </cell>
          <cell r="O10">
            <v>2.3285</v>
          </cell>
          <cell r="P10">
            <v>2.4260000000000002</v>
          </cell>
          <cell r="Q10">
            <v>59.75</v>
          </cell>
          <cell r="R10">
            <v>2.0125999999999999</v>
          </cell>
          <cell r="T10">
            <v>2.5710000000000002</v>
          </cell>
          <cell r="U10">
            <v>2.516</v>
          </cell>
          <cell r="V10">
            <v>2.0226000000000002</v>
          </cell>
          <cell r="W10">
            <v>2.3159999999999998</v>
          </cell>
          <cell r="X10">
            <v>2.4009999999999998</v>
          </cell>
          <cell r="Y10">
            <v>2.5059999999999998</v>
          </cell>
          <cell r="Z10">
            <v>2.1901000000000002</v>
          </cell>
          <cell r="AA10">
            <v>2.2926000000000002</v>
          </cell>
          <cell r="AB10">
            <v>1.9276</v>
          </cell>
          <cell r="AC10">
            <v>2.0326</v>
          </cell>
          <cell r="AD10">
            <v>2.1650999999999998</v>
          </cell>
          <cell r="AE10">
            <v>2.2176</v>
          </cell>
          <cell r="AG10">
            <v>1.9476</v>
          </cell>
          <cell r="AI10">
            <v>2.1175999999999999</v>
          </cell>
          <cell r="AJ10">
            <v>2.4359999999999999</v>
          </cell>
          <cell r="AK10">
            <v>2.5459999999999998</v>
          </cell>
          <cell r="AL10">
            <v>1.7350000000000001</v>
          </cell>
          <cell r="AM10">
            <v>2.496</v>
          </cell>
          <cell r="AN10">
            <v>2.5710000000000002</v>
          </cell>
          <cell r="AO10">
            <v>2.4009999999999998</v>
          </cell>
          <cell r="AP10">
            <v>2.3134999999999999</v>
          </cell>
          <cell r="AQ10">
            <v>2.4409999999999998</v>
          </cell>
          <cell r="AR10">
            <v>2.476</v>
          </cell>
          <cell r="AS10">
            <v>2.5510000000000002</v>
          </cell>
          <cell r="AT10">
            <v>2.5710000000000002</v>
          </cell>
          <cell r="AU10">
            <v>2.0326</v>
          </cell>
          <cell r="AV10">
            <v>1.9976</v>
          </cell>
          <cell r="AW10">
            <v>1.9251</v>
          </cell>
          <cell r="AX10">
            <v>2.0426000000000002</v>
          </cell>
          <cell r="AY10">
            <v>1.9176</v>
          </cell>
          <cell r="AZ10">
            <v>1.9211</v>
          </cell>
          <cell r="BC10">
            <v>82.71</v>
          </cell>
        </row>
        <row r="11">
          <cell r="A11">
            <v>39735</v>
          </cell>
          <cell r="B11">
            <v>78.63</v>
          </cell>
          <cell r="C11">
            <v>78.95</v>
          </cell>
          <cell r="F11">
            <v>2.2597</v>
          </cell>
          <cell r="G11">
            <v>2.2881999999999998</v>
          </cell>
          <cell r="H11">
            <v>78.650000000000006</v>
          </cell>
          <cell r="I11">
            <v>2.4798</v>
          </cell>
          <cell r="K11">
            <v>2.4546999999999999</v>
          </cell>
          <cell r="L11">
            <v>2.5047000000000001</v>
          </cell>
          <cell r="M11">
            <v>1.9023000000000001</v>
          </cell>
          <cell r="N11">
            <v>2.2097000000000002</v>
          </cell>
          <cell r="O11">
            <v>2.2496999999999998</v>
          </cell>
          <cell r="P11">
            <v>2.3496999999999999</v>
          </cell>
          <cell r="Q11">
            <v>58.55</v>
          </cell>
          <cell r="R11">
            <v>1.9748000000000001</v>
          </cell>
          <cell r="T11">
            <v>2.4897</v>
          </cell>
          <cell r="U11">
            <v>2.4346999999999999</v>
          </cell>
          <cell r="V11">
            <v>2.0198</v>
          </cell>
          <cell r="W11">
            <v>2.2409500000000002</v>
          </cell>
          <cell r="X11">
            <v>2.3197000000000001</v>
          </cell>
          <cell r="Y11">
            <v>2.4321999999999999</v>
          </cell>
          <cell r="Z11">
            <v>2.4973000000000001</v>
          </cell>
          <cell r="AA11">
            <v>2.5998000000000001</v>
          </cell>
          <cell r="AB11">
            <v>1.9023000000000001</v>
          </cell>
          <cell r="AC11">
            <v>1.9673</v>
          </cell>
          <cell r="AD11">
            <v>2.1273</v>
          </cell>
          <cell r="AE11">
            <v>2.2597999999999998</v>
          </cell>
          <cell r="AG11">
            <v>1.9222999999999999</v>
          </cell>
          <cell r="AI11">
            <v>2.0922999999999998</v>
          </cell>
          <cell r="AJ11">
            <v>2.3597000000000001</v>
          </cell>
          <cell r="AK11">
            <v>2.4722</v>
          </cell>
          <cell r="AL11">
            <v>1.78</v>
          </cell>
          <cell r="AM11">
            <v>2.4497</v>
          </cell>
          <cell r="AN11">
            <v>2.4897</v>
          </cell>
          <cell r="AO11">
            <v>2.3197000000000001</v>
          </cell>
          <cell r="AP11">
            <v>2.2359499999999999</v>
          </cell>
          <cell r="AQ11">
            <v>2.3347000000000002</v>
          </cell>
          <cell r="AR11">
            <v>2.3946999999999998</v>
          </cell>
          <cell r="AS11">
            <v>2.5047000000000001</v>
          </cell>
          <cell r="AT11">
            <v>2.4897</v>
          </cell>
          <cell r="AU11">
            <v>1.9673</v>
          </cell>
          <cell r="AV11">
            <v>1.9973000000000001</v>
          </cell>
          <cell r="AW11">
            <v>1.8923000000000001</v>
          </cell>
          <cell r="AX11">
            <v>1.9773000000000001</v>
          </cell>
          <cell r="AY11">
            <v>1.8848</v>
          </cell>
          <cell r="AZ11">
            <v>1.8743000000000001</v>
          </cell>
          <cell r="BC11">
            <v>80.474999999999994</v>
          </cell>
        </row>
        <row r="12">
          <cell r="A12">
            <v>39736</v>
          </cell>
          <cell r="B12">
            <v>74.540000000000006</v>
          </cell>
          <cell r="C12">
            <v>74.88</v>
          </cell>
          <cell r="F12">
            <v>2.1905000000000001</v>
          </cell>
          <cell r="G12">
            <v>2.2170000000000001</v>
          </cell>
          <cell r="H12">
            <v>74.56</v>
          </cell>
          <cell r="I12">
            <v>2.1821999999999999</v>
          </cell>
          <cell r="K12">
            <v>2.4005000000000001</v>
          </cell>
          <cell r="L12">
            <v>2.4405000000000001</v>
          </cell>
          <cell r="M12">
            <v>1.7971999999999999</v>
          </cell>
          <cell r="N12">
            <v>2.14425</v>
          </cell>
          <cell r="O12">
            <v>2.1755</v>
          </cell>
          <cell r="P12">
            <v>2.2542499999999999</v>
          </cell>
          <cell r="Q12">
            <v>55.55</v>
          </cell>
          <cell r="R12">
            <v>1.8596999999999999</v>
          </cell>
          <cell r="T12">
            <v>2.3955000000000002</v>
          </cell>
          <cell r="U12">
            <v>2.3654999999999999</v>
          </cell>
          <cell r="V12">
            <v>1.9321999999999999</v>
          </cell>
          <cell r="W12">
            <v>2.1680000000000001</v>
          </cell>
          <cell r="X12">
            <v>2.2505000000000002</v>
          </cell>
          <cell r="Y12">
            <v>2.3605</v>
          </cell>
          <cell r="Z12">
            <v>2.1997</v>
          </cell>
          <cell r="AA12">
            <v>2.3022</v>
          </cell>
          <cell r="AB12">
            <v>1.7971999999999999</v>
          </cell>
          <cell r="AC12">
            <v>1.8822000000000001</v>
          </cell>
          <cell r="AD12">
            <v>2.0097</v>
          </cell>
          <cell r="AE12">
            <v>2.1671999999999998</v>
          </cell>
          <cell r="AG12">
            <v>1.8171999999999999</v>
          </cell>
          <cell r="AI12">
            <v>1.9872000000000001</v>
          </cell>
          <cell r="AJ12">
            <v>2.3555000000000001</v>
          </cell>
          <cell r="AK12">
            <v>2.4005000000000001</v>
          </cell>
          <cell r="AL12">
            <v>1.7250000000000001</v>
          </cell>
          <cell r="AM12">
            <v>2.3955000000000002</v>
          </cell>
          <cell r="AN12">
            <v>2.3955000000000002</v>
          </cell>
          <cell r="AO12">
            <v>2.2505000000000002</v>
          </cell>
          <cell r="AP12">
            <v>2.1655000000000002</v>
          </cell>
          <cell r="AQ12">
            <v>2.2730000000000001</v>
          </cell>
          <cell r="AR12">
            <v>2.3254999999999999</v>
          </cell>
          <cell r="AS12">
            <v>2.4504999999999999</v>
          </cell>
          <cell r="AT12">
            <v>2.3955000000000002</v>
          </cell>
          <cell r="AU12">
            <v>1.8822000000000001</v>
          </cell>
          <cell r="AV12">
            <v>1.8947000000000001</v>
          </cell>
          <cell r="AW12">
            <v>1.7922</v>
          </cell>
          <cell r="AX12">
            <v>1.8922000000000001</v>
          </cell>
          <cell r="AY12">
            <v>1.7822</v>
          </cell>
          <cell r="AZ12">
            <v>1.7612000000000001</v>
          </cell>
          <cell r="BC12">
            <v>76.185000000000002</v>
          </cell>
        </row>
        <row r="13">
          <cell r="A13">
            <v>39737</v>
          </cell>
          <cell r="B13">
            <v>69.849999999999994</v>
          </cell>
          <cell r="C13">
            <v>70.260000000000005</v>
          </cell>
          <cell r="F13">
            <v>2.0872999999999999</v>
          </cell>
          <cell r="G13">
            <v>2.1107999999999998</v>
          </cell>
          <cell r="H13">
            <v>69.87</v>
          </cell>
          <cell r="I13">
            <v>1.972</v>
          </cell>
          <cell r="K13">
            <v>2.2597999999999998</v>
          </cell>
          <cell r="L13">
            <v>2.2997999999999998</v>
          </cell>
          <cell r="M13">
            <v>1.6120000000000001</v>
          </cell>
          <cell r="N13">
            <v>2.0423</v>
          </cell>
          <cell r="O13">
            <v>2.0648</v>
          </cell>
          <cell r="P13">
            <v>2.1473</v>
          </cell>
          <cell r="Q13">
            <v>51.1</v>
          </cell>
          <cell r="R13">
            <v>1.6970000000000001</v>
          </cell>
          <cell r="T13">
            <v>2.26105</v>
          </cell>
          <cell r="U13">
            <v>2.2423000000000002</v>
          </cell>
          <cell r="V13">
            <v>1.7695000000000001</v>
          </cell>
          <cell r="W13">
            <v>2.0697999999999999</v>
          </cell>
          <cell r="X13">
            <v>2.1423000000000001</v>
          </cell>
          <cell r="Y13">
            <v>2.2498</v>
          </cell>
          <cell r="Z13">
            <v>1.9895</v>
          </cell>
          <cell r="AA13">
            <v>2.0720000000000001</v>
          </cell>
          <cell r="AB13">
            <v>1.6120000000000001</v>
          </cell>
          <cell r="AC13">
            <v>1.712</v>
          </cell>
          <cell r="AD13">
            <v>1.8420000000000001</v>
          </cell>
          <cell r="AE13">
            <v>1.9770000000000001</v>
          </cell>
          <cell r="AG13">
            <v>1.6319999999999999</v>
          </cell>
          <cell r="AI13">
            <v>1.802</v>
          </cell>
          <cell r="AJ13">
            <v>2.2623000000000002</v>
          </cell>
          <cell r="AK13">
            <v>2.2797999999999998</v>
          </cell>
          <cell r="AL13">
            <v>1.665</v>
          </cell>
          <cell r="AM13">
            <v>2.2547999999999999</v>
          </cell>
          <cell r="AN13">
            <v>2.26105</v>
          </cell>
          <cell r="AO13">
            <v>2.1423000000000001</v>
          </cell>
          <cell r="AP13">
            <v>2.0598000000000001</v>
          </cell>
          <cell r="AQ13">
            <v>2.15605</v>
          </cell>
          <cell r="AR13">
            <v>2.2172999999999998</v>
          </cell>
          <cell r="AS13">
            <v>2.3098000000000001</v>
          </cell>
          <cell r="AT13">
            <v>2.26105</v>
          </cell>
          <cell r="AU13">
            <v>1.712</v>
          </cell>
          <cell r="AV13">
            <v>1.742</v>
          </cell>
          <cell r="AW13">
            <v>1.607</v>
          </cell>
          <cell r="AX13">
            <v>1.7845</v>
          </cell>
          <cell r="AY13">
            <v>1.6220000000000001</v>
          </cell>
          <cell r="AZ13">
            <v>1.6075999999999999</v>
          </cell>
          <cell r="BC13">
            <v>71.319999999999993</v>
          </cell>
        </row>
        <row r="14">
          <cell r="A14">
            <v>39738</v>
          </cell>
          <cell r="B14">
            <v>71.849999999999994</v>
          </cell>
          <cell r="C14">
            <v>72.13</v>
          </cell>
          <cell r="F14">
            <v>2.1328999999999998</v>
          </cell>
          <cell r="G14">
            <v>2.1568999999999998</v>
          </cell>
          <cell r="H14">
            <v>71.87</v>
          </cell>
          <cell r="I14">
            <v>1.9661</v>
          </cell>
          <cell r="K14">
            <v>2.2654000000000001</v>
          </cell>
          <cell r="L14">
            <v>2.3054000000000001</v>
          </cell>
          <cell r="M14">
            <v>1.6386000000000001</v>
          </cell>
          <cell r="N14">
            <v>2.0853999999999999</v>
          </cell>
          <cell r="O14">
            <v>2.1029</v>
          </cell>
          <cell r="P14">
            <v>2.1891500000000002</v>
          </cell>
          <cell r="Q14">
            <v>51.7</v>
          </cell>
          <cell r="R14">
            <v>1.7236</v>
          </cell>
          <cell r="T14">
            <v>2.2279</v>
          </cell>
          <cell r="U14">
            <v>2.2179000000000002</v>
          </cell>
          <cell r="V14">
            <v>1.8286</v>
          </cell>
          <cell r="W14">
            <v>2.1154000000000002</v>
          </cell>
          <cell r="X14">
            <v>2.1879</v>
          </cell>
          <cell r="Y14">
            <v>2.2953999999999999</v>
          </cell>
          <cell r="Z14">
            <v>1.9836</v>
          </cell>
          <cell r="AA14">
            <v>2.0661</v>
          </cell>
          <cell r="AB14">
            <v>1.6386000000000001</v>
          </cell>
          <cell r="AC14">
            <v>1.7385999999999999</v>
          </cell>
          <cell r="AD14">
            <v>1.8661000000000001</v>
          </cell>
          <cell r="AE14">
            <v>2.0110999999999999</v>
          </cell>
          <cell r="AG14">
            <v>1.6586000000000001</v>
          </cell>
          <cell r="AI14">
            <v>1.8286</v>
          </cell>
          <cell r="AJ14">
            <v>2.3054000000000001</v>
          </cell>
          <cell r="AK14">
            <v>2.3254000000000001</v>
          </cell>
          <cell r="AL14">
            <v>1.7050000000000001</v>
          </cell>
          <cell r="AM14">
            <v>2.2604000000000002</v>
          </cell>
          <cell r="AN14">
            <v>2.2279</v>
          </cell>
          <cell r="AO14">
            <v>2.1879</v>
          </cell>
          <cell r="AP14">
            <v>2.0979000000000001</v>
          </cell>
          <cell r="AQ14">
            <v>2.1804000000000001</v>
          </cell>
          <cell r="AR14">
            <v>2.2578999999999998</v>
          </cell>
          <cell r="AS14">
            <v>2.3153999999999999</v>
          </cell>
          <cell r="AT14">
            <v>2.2279</v>
          </cell>
          <cell r="AU14">
            <v>1.7385999999999999</v>
          </cell>
          <cell r="AV14">
            <v>1.8010999999999999</v>
          </cell>
          <cell r="AW14">
            <v>1.6335999999999999</v>
          </cell>
          <cell r="AX14">
            <v>1.8110999999999999</v>
          </cell>
          <cell r="AY14">
            <v>1.6660999999999999</v>
          </cell>
          <cell r="AZ14">
            <v>1.6496</v>
          </cell>
          <cell r="BC14">
            <v>73.42</v>
          </cell>
        </row>
        <row r="15">
          <cell r="A15">
            <v>39741</v>
          </cell>
          <cell r="B15">
            <v>74.25</v>
          </cell>
          <cell r="C15">
            <v>74.39</v>
          </cell>
          <cell r="F15">
            <v>2.2099000000000002</v>
          </cell>
          <cell r="G15">
            <v>2.2299000000000002</v>
          </cell>
          <cell r="H15">
            <v>74.27</v>
          </cell>
          <cell r="I15">
            <v>2.0651000000000002</v>
          </cell>
          <cell r="K15">
            <v>2.3149000000000002</v>
          </cell>
          <cell r="L15">
            <v>2.3824000000000001</v>
          </cell>
          <cell r="M15">
            <v>1.7000999999999999</v>
          </cell>
          <cell r="N15">
            <v>2.1674000000000002</v>
          </cell>
          <cell r="O15">
            <v>2.1848999999999998</v>
          </cell>
          <cell r="P15">
            <v>2.2524000000000002</v>
          </cell>
          <cell r="Q15">
            <v>53</v>
          </cell>
          <cell r="R15">
            <v>1.8250999999999999</v>
          </cell>
          <cell r="T15">
            <v>2.2898999999999998</v>
          </cell>
          <cell r="U15">
            <v>2.3048999999999999</v>
          </cell>
          <cell r="V15">
            <v>1.8563499999999999</v>
          </cell>
          <cell r="W15">
            <v>2.1974</v>
          </cell>
          <cell r="X15">
            <v>2.2648999999999999</v>
          </cell>
          <cell r="Y15">
            <v>2.3673999999999999</v>
          </cell>
          <cell r="Z15">
            <v>2.0825999999999998</v>
          </cell>
          <cell r="AA15">
            <v>2.1450999999999998</v>
          </cell>
          <cell r="AB15">
            <v>1.7000999999999999</v>
          </cell>
          <cell r="AC15">
            <v>1.8275999999999999</v>
          </cell>
          <cell r="AD15">
            <v>1.9451000000000001</v>
          </cell>
          <cell r="AE15">
            <v>2.0451000000000001</v>
          </cell>
          <cell r="AG15">
            <v>1.7201</v>
          </cell>
          <cell r="AI15">
            <v>1.8900999999999999</v>
          </cell>
          <cell r="AJ15">
            <v>2.3824000000000001</v>
          </cell>
          <cell r="AK15">
            <v>2.3974000000000002</v>
          </cell>
          <cell r="AL15">
            <v>1.7450000000000001</v>
          </cell>
          <cell r="AM15">
            <v>2.3098999999999998</v>
          </cell>
          <cell r="AN15">
            <v>2.2898999999999998</v>
          </cell>
          <cell r="AO15">
            <v>2.2648999999999999</v>
          </cell>
          <cell r="AP15">
            <v>2.1823999999999999</v>
          </cell>
          <cell r="AQ15">
            <v>2.2524000000000002</v>
          </cell>
          <cell r="AR15">
            <v>2.3349000000000002</v>
          </cell>
          <cell r="AS15">
            <v>2.3649</v>
          </cell>
          <cell r="AT15">
            <v>2.2898999999999998</v>
          </cell>
          <cell r="AU15">
            <v>1.8275999999999999</v>
          </cell>
          <cell r="AV15">
            <v>1.8551</v>
          </cell>
          <cell r="AW15">
            <v>1.7051000000000001</v>
          </cell>
          <cell r="AX15">
            <v>1.8900999999999999</v>
          </cell>
          <cell r="AY15">
            <v>1.7201</v>
          </cell>
          <cell r="AZ15">
            <v>1.6971000000000001</v>
          </cell>
          <cell r="BC15">
            <v>76.795000000000002</v>
          </cell>
        </row>
        <row r="16">
          <cell r="A16">
            <v>39742</v>
          </cell>
          <cell r="B16">
            <v>70.89</v>
          </cell>
          <cell r="C16">
            <v>72.180000000000007</v>
          </cell>
          <cell r="F16">
            <v>2.1770999999999998</v>
          </cell>
          <cell r="G16">
            <v>2.1974999999999998</v>
          </cell>
          <cell r="H16">
            <v>71.23</v>
          </cell>
          <cell r="I16">
            <v>2.0419</v>
          </cell>
          <cell r="K16">
            <v>2.2721</v>
          </cell>
          <cell r="L16">
            <v>2.3496000000000001</v>
          </cell>
          <cell r="M16">
            <v>1.6518999999999999</v>
          </cell>
          <cell r="N16">
            <v>2.1333500000000001</v>
          </cell>
          <cell r="O16">
            <v>2.1533500000000001</v>
          </cell>
          <cell r="P16">
            <v>2.2121</v>
          </cell>
          <cell r="Q16">
            <v>50.5</v>
          </cell>
          <cell r="R16">
            <v>1.7519</v>
          </cell>
          <cell r="T16">
            <v>2.2471000000000001</v>
          </cell>
          <cell r="U16">
            <v>2.2721</v>
          </cell>
          <cell r="V16">
            <v>1.8281499999999999</v>
          </cell>
          <cell r="W16">
            <v>2.1696</v>
          </cell>
          <cell r="X16">
            <v>2.2221000000000002</v>
          </cell>
          <cell r="Y16">
            <v>2.3321000000000001</v>
          </cell>
          <cell r="Z16">
            <v>2.0594000000000001</v>
          </cell>
          <cell r="AA16">
            <v>2.1219000000000001</v>
          </cell>
          <cell r="AB16">
            <v>1.6518999999999999</v>
          </cell>
          <cell r="AC16">
            <v>1.8019000000000001</v>
          </cell>
          <cell r="AD16">
            <v>1.8718999999999999</v>
          </cell>
          <cell r="AE16">
            <v>1.9968999999999999</v>
          </cell>
          <cell r="AG16">
            <v>1.6718999999999999</v>
          </cell>
          <cell r="AI16">
            <v>1.8419000000000001</v>
          </cell>
          <cell r="AJ16">
            <v>2.3220999999999998</v>
          </cell>
          <cell r="AK16">
            <v>2.3620999999999999</v>
          </cell>
          <cell r="AL16">
            <v>1.7150000000000001</v>
          </cell>
          <cell r="AM16">
            <v>2.2671000000000001</v>
          </cell>
          <cell r="AN16">
            <v>2.2471000000000001</v>
          </cell>
          <cell r="AO16">
            <v>2.2221000000000002</v>
          </cell>
          <cell r="AP16">
            <v>2.1446000000000001</v>
          </cell>
          <cell r="AQ16">
            <v>2.2121</v>
          </cell>
          <cell r="AR16">
            <v>2.2770999999999999</v>
          </cell>
          <cell r="AS16">
            <v>2.3220999999999998</v>
          </cell>
          <cell r="AT16">
            <v>2.2471000000000001</v>
          </cell>
          <cell r="AU16">
            <v>1.8019000000000001</v>
          </cell>
          <cell r="AV16">
            <v>1.8269</v>
          </cell>
          <cell r="AW16">
            <v>1.6544000000000001</v>
          </cell>
          <cell r="AX16">
            <v>1.8644000000000001</v>
          </cell>
          <cell r="AY16">
            <v>1.6919</v>
          </cell>
          <cell r="AZ16">
            <v>1.6509</v>
          </cell>
          <cell r="BC16">
            <v>73.855000000000004</v>
          </cell>
        </row>
        <row r="17">
          <cell r="A17">
            <v>39743</v>
          </cell>
          <cell r="B17">
            <v>66.75</v>
          </cell>
          <cell r="C17">
            <v>67.16</v>
          </cell>
          <cell r="F17">
            <v>2.0365000000000002</v>
          </cell>
          <cell r="G17">
            <v>2.0562</v>
          </cell>
          <cell r="H17">
            <v>65.75</v>
          </cell>
          <cell r="I17">
            <v>1.7959000000000001</v>
          </cell>
          <cell r="K17">
            <v>2.0865</v>
          </cell>
          <cell r="L17">
            <v>2.1865000000000001</v>
          </cell>
          <cell r="M17">
            <v>1.5208999999999999</v>
          </cell>
          <cell r="N17">
            <v>1.9986999999999999</v>
          </cell>
          <cell r="O17">
            <v>2.0165000000000002</v>
          </cell>
          <cell r="P17">
            <v>2.0714999999999999</v>
          </cell>
          <cell r="Q17">
            <v>45.9</v>
          </cell>
          <cell r="R17">
            <v>1.5909</v>
          </cell>
          <cell r="T17">
            <v>2.0840000000000001</v>
          </cell>
          <cell r="U17">
            <v>2.1215000000000002</v>
          </cell>
          <cell r="V17">
            <v>1.7034</v>
          </cell>
          <cell r="W17">
            <v>2.0289999999999999</v>
          </cell>
          <cell r="X17">
            <v>2.0815000000000001</v>
          </cell>
          <cell r="Y17">
            <v>2.1890000000000001</v>
          </cell>
          <cell r="Z17">
            <v>1.8133999999999999</v>
          </cell>
          <cell r="AA17">
            <v>1.8459000000000001</v>
          </cell>
          <cell r="AB17">
            <v>1.5208999999999999</v>
          </cell>
          <cell r="AC17">
            <v>1.6458999999999999</v>
          </cell>
          <cell r="AD17">
            <v>1.6909000000000001</v>
          </cell>
          <cell r="AE17">
            <v>1.8658999999999999</v>
          </cell>
          <cell r="AG17">
            <v>1.5408999999999999</v>
          </cell>
          <cell r="AI17">
            <v>1.7109000000000001</v>
          </cell>
          <cell r="AJ17">
            <v>2.1815000000000002</v>
          </cell>
          <cell r="AK17">
            <v>2.2189999999999999</v>
          </cell>
          <cell r="AL17">
            <v>1.655</v>
          </cell>
          <cell r="AM17">
            <v>2.0815000000000001</v>
          </cell>
          <cell r="AN17">
            <v>2.0840000000000001</v>
          </cell>
          <cell r="AO17">
            <v>2.0815000000000001</v>
          </cell>
          <cell r="AP17">
            <v>2.0027499999999998</v>
          </cell>
          <cell r="AQ17">
            <v>2.0640000000000001</v>
          </cell>
          <cell r="AR17">
            <v>2.1315</v>
          </cell>
          <cell r="AS17">
            <v>2.1364999999999998</v>
          </cell>
          <cell r="AT17">
            <v>2.0840000000000001</v>
          </cell>
          <cell r="AU17">
            <v>1.6458999999999999</v>
          </cell>
          <cell r="AV17">
            <v>1.6934</v>
          </cell>
          <cell r="AW17">
            <v>1.5308999999999999</v>
          </cell>
          <cell r="AX17">
            <v>1.7109000000000001</v>
          </cell>
          <cell r="AY17">
            <v>1.5709</v>
          </cell>
          <cell r="AZ17">
            <v>1.5344</v>
          </cell>
          <cell r="BC17">
            <v>68.724999999999994</v>
          </cell>
        </row>
        <row r="18">
          <cell r="A18">
            <v>39744</v>
          </cell>
          <cell r="B18">
            <v>67.84</v>
          </cell>
          <cell r="C18">
            <v>68.239999999999995</v>
          </cell>
          <cell r="F18">
            <v>2.0297000000000001</v>
          </cell>
          <cell r="G18">
            <v>2.0556999999999999</v>
          </cell>
          <cell r="H18">
            <v>66.760000000000005</v>
          </cell>
          <cell r="I18">
            <v>1.7527999999999999</v>
          </cell>
          <cell r="K18">
            <v>2.0771999999999999</v>
          </cell>
          <cell r="L18">
            <v>2.1597</v>
          </cell>
          <cell r="M18">
            <v>1.5253000000000001</v>
          </cell>
          <cell r="N18">
            <v>1.9906999999999999</v>
          </cell>
          <cell r="O18">
            <v>2.0022000000000002</v>
          </cell>
          <cell r="P18">
            <v>2.0632000000000001</v>
          </cell>
          <cell r="Q18">
            <v>46.375</v>
          </cell>
          <cell r="R18">
            <v>1.6177999999999999</v>
          </cell>
          <cell r="T18">
            <v>2.0697000000000001</v>
          </cell>
          <cell r="U18">
            <v>2.1147</v>
          </cell>
          <cell r="V18">
            <v>1.7102999999999999</v>
          </cell>
          <cell r="W18">
            <v>2.0222000000000002</v>
          </cell>
          <cell r="X18">
            <v>2.0697000000000001</v>
          </cell>
          <cell r="Y18">
            <v>2.1547000000000001</v>
          </cell>
          <cell r="Z18">
            <v>1.7703</v>
          </cell>
          <cell r="AA18">
            <v>1.8028</v>
          </cell>
          <cell r="AB18">
            <v>1.5253000000000001</v>
          </cell>
          <cell r="AC18">
            <v>1.6503000000000001</v>
          </cell>
          <cell r="AD18">
            <v>1.7178</v>
          </cell>
          <cell r="AE18">
            <v>1.8728</v>
          </cell>
          <cell r="AG18">
            <v>1.5452999999999999</v>
          </cell>
          <cell r="AI18">
            <v>1.7153</v>
          </cell>
          <cell r="AJ18">
            <v>2.1682000000000001</v>
          </cell>
          <cell r="AK18">
            <v>2.1846999999999999</v>
          </cell>
          <cell r="AL18">
            <v>1.6850000000000001</v>
          </cell>
          <cell r="AM18">
            <v>2.0722</v>
          </cell>
          <cell r="AN18">
            <v>2.0697000000000001</v>
          </cell>
          <cell r="AO18">
            <v>2.0697000000000001</v>
          </cell>
          <cell r="AP18">
            <v>1.9922</v>
          </cell>
          <cell r="AQ18">
            <v>2.0497000000000001</v>
          </cell>
          <cell r="AR18">
            <v>2.1196999999999999</v>
          </cell>
          <cell r="AS18">
            <v>2.1272000000000002</v>
          </cell>
          <cell r="AT18">
            <v>2.0697000000000001</v>
          </cell>
          <cell r="AU18">
            <v>1.6503000000000001</v>
          </cell>
          <cell r="AV18">
            <v>1.6828000000000001</v>
          </cell>
          <cell r="AW18">
            <v>1.5353000000000001</v>
          </cell>
          <cell r="AX18">
            <v>1.7153</v>
          </cell>
          <cell r="AY18">
            <v>1.5778000000000001</v>
          </cell>
          <cell r="AZ18">
            <v>1.5504</v>
          </cell>
          <cell r="BC18">
            <v>69.984999999999999</v>
          </cell>
        </row>
        <row r="19">
          <cell r="A19">
            <v>39745</v>
          </cell>
          <cell r="B19">
            <v>64.150000000000006</v>
          </cell>
          <cell r="C19">
            <v>64.58</v>
          </cell>
          <cell r="F19">
            <v>1.9464999999999999</v>
          </cell>
          <cell r="G19">
            <v>1.9701</v>
          </cell>
          <cell r="H19">
            <v>63.17</v>
          </cell>
          <cell r="I19">
            <v>1.6229</v>
          </cell>
          <cell r="K19">
            <v>1.9864999999999999</v>
          </cell>
          <cell r="L19">
            <v>2.0665</v>
          </cell>
          <cell r="M19">
            <v>1.4204000000000001</v>
          </cell>
          <cell r="N19">
            <v>1.8976</v>
          </cell>
          <cell r="O19">
            <v>1.9400999999999999</v>
          </cell>
          <cell r="P19">
            <v>1.9876</v>
          </cell>
          <cell r="Q19">
            <v>43.25</v>
          </cell>
          <cell r="R19">
            <v>1.52915</v>
          </cell>
          <cell r="T19">
            <v>1.9864999999999999</v>
          </cell>
          <cell r="U19">
            <v>2.0314999999999999</v>
          </cell>
          <cell r="V19">
            <v>1.5929</v>
          </cell>
          <cell r="W19">
            <v>1.9390000000000001</v>
          </cell>
          <cell r="X19">
            <v>1.9864999999999999</v>
          </cell>
          <cell r="Y19">
            <v>2.0714999999999999</v>
          </cell>
          <cell r="Z19">
            <v>1.6404000000000001</v>
          </cell>
          <cell r="AA19">
            <v>1.6629</v>
          </cell>
          <cell r="AB19">
            <v>1.4204000000000001</v>
          </cell>
          <cell r="AC19">
            <v>1.5404</v>
          </cell>
          <cell r="AD19">
            <v>1.6291500000000001</v>
          </cell>
          <cell r="AE19">
            <v>1.7528999999999999</v>
          </cell>
          <cell r="AG19">
            <v>1.4354</v>
          </cell>
          <cell r="AI19">
            <v>1.6004</v>
          </cell>
          <cell r="AJ19">
            <v>2.0926</v>
          </cell>
          <cell r="AK19">
            <v>2.1015000000000001</v>
          </cell>
          <cell r="AL19">
            <v>1.665</v>
          </cell>
          <cell r="AM19">
            <v>1.9815</v>
          </cell>
          <cell r="AN19">
            <v>1.9864999999999999</v>
          </cell>
          <cell r="AO19">
            <v>1.9864999999999999</v>
          </cell>
          <cell r="AP19">
            <v>1.9251</v>
          </cell>
          <cell r="AQ19">
            <v>1.9601</v>
          </cell>
          <cell r="AR19">
            <v>2.0365000000000002</v>
          </cell>
          <cell r="AS19">
            <v>2.0365000000000002</v>
          </cell>
          <cell r="AT19">
            <v>1.9864999999999999</v>
          </cell>
          <cell r="AU19">
            <v>1.5404</v>
          </cell>
          <cell r="AV19">
            <v>1.5228999999999999</v>
          </cell>
          <cell r="AW19">
            <v>1.4254</v>
          </cell>
          <cell r="AX19">
            <v>1.6053999999999999</v>
          </cell>
          <cell r="AY19">
            <v>1.4779</v>
          </cell>
          <cell r="AZ19">
            <v>1.4497</v>
          </cell>
          <cell r="BC19">
            <v>65.894999999999996</v>
          </cell>
        </row>
        <row r="20">
          <cell r="A20">
            <v>39748</v>
          </cell>
          <cell r="B20">
            <v>63.22</v>
          </cell>
          <cell r="C20">
            <v>63.71</v>
          </cell>
          <cell r="F20">
            <v>1.9144000000000001</v>
          </cell>
          <cell r="G20">
            <v>1.9382999999999999</v>
          </cell>
          <cell r="H20">
            <v>63.22</v>
          </cell>
          <cell r="I20">
            <v>1.4580500000000001</v>
          </cell>
          <cell r="K20">
            <v>1.9233</v>
          </cell>
          <cell r="L20">
            <v>2.0482999999999998</v>
          </cell>
          <cell r="M20">
            <v>1.3817999999999999</v>
          </cell>
          <cell r="N20">
            <v>1.8657999999999999</v>
          </cell>
          <cell r="O20">
            <v>1.9057999999999999</v>
          </cell>
          <cell r="P20">
            <v>1.9382999999999999</v>
          </cell>
          <cell r="Q20">
            <v>41</v>
          </cell>
          <cell r="R20">
            <v>1.5081500000000001</v>
          </cell>
          <cell r="T20">
            <v>1.9569000000000001</v>
          </cell>
          <cell r="U20">
            <v>1.9894000000000001</v>
          </cell>
          <cell r="V20">
            <v>1.6019000000000001</v>
          </cell>
          <cell r="W20">
            <v>1.9069</v>
          </cell>
          <cell r="X20">
            <v>1.9494</v>
          </cell>
          <cell r="Y20">
            <v>2.0394000000000001</v>
          </cell>
          <cell r="Z20">
            <v>1.4755499999999999</v>
          </cell>
          <cell r="AA20">
            <v>1.4980500000000001</v>
          </cell>
          <cell r="AB20">
            <v>1.3817999999999999</v>
          </cell>
          <cell r="AC20">
            <v>1.4893000000000001</v>
          </cell>
          <cell r="AD20">
            <v>1.60815</v>
          </cell>
          <cell r="AE20">
            <v>1.7519</v>
          </cell>
          <cell r="AG20">
            <v>1.3943000000000001</v>
          </cell>
          <cell r="AI20">
            <v>1.5518000000000001</v>
          </cell>
          <cell r="AJ20">
            <v>2.0257999999999998</v>
          </cell>
          <cell r="AK20">
            <v>2.0693999999999999</v>
          </cell>
          <cell r="AL20">
            <v>1.665</v>
          </cell>
          <cell r="AM20">
            <v>1.9182999999999999</v>
          </cell>
          <cell r="AN20">
            <v>1.9569000000000001</v>
          </cell>
          <cell r="AO20">
            <v>1.9494</v>
          </cell>
          <cell r="AP20">
            <v>1.8857999999999999</v>
          </cell>
          <cell r="AQ20">
            <v>1.9208000000000001</v>
          </cell>
          <cell r="AR20">
            <v>1.9994000000000001</v>
          </cell>
          <cell r="AS20">
            <v>1.9733000000000001</v>
          </cell>
          <cell r="AT20">
            <v>1.9569000000000001</v>
          </cell>
          <cell r="AU20">
            <v>1.4893000000000001</v>
          </cell>
          <cell r="AV20">
            <v>1.5569</v>
          </cell>
          <cell r="AW20">
            <v>1.3868</v>
          </cell>
          <cell r="AX20">
            <v>1.5618000000000001</v>
          </cell>
          <cell r="AY20">
            <v>1.4769000000000001</v>
          </cell>
          <cell r="AZ20">
            <v>1.4268000000000001</v>
          </cell>
          <cell r="BC20">
            <v>65.045000000000002</v>
          </cell>
        </row>
        <row r="21">
          <cell r="A21">
            <v>39749</v>
          </cell>
          <cell r="B21">
            <v>62.73</v>
          </cell>
          <cell r="C21">
            <v>63.21</v>
          </cell>
          <cell r="F21">
            <v>1.9119999999999999</v>
          </cell>
          <cell r="G21">
            <v>1.9335</v>
          </cell>
          <cell r="H21">
            <v>62.75</v>
          </cell>
          <cell r="I21">
            <v>1.389</v>
          </cell>
          <cell r="K21">
            <v>1.9059999999999999</v>
          </cell>
          <cell r="L21">
            <v>2.0335000000000001</v>
          </cell>
          <cell r="M21">
            <v>1.3532500000000001</v>
          </cell>
          <cell r="N21">
            <v>1.8660000000000001</v>
          </cell>
          <cell r="O21">
            <v>1.901</v>
          </cell>
          <cell r="P21">
            <v>1.9335</v>
          </cell>
          <cell r="Q21">
            <v>41</v>
          </cell>
          <cell r="R21">
            <v>1.4817499999999999</v>
          </cell>
          <cell r="T21">
            <v>1.9419999999999999</v>
          </cell>
          <cell r="U21">
            <v>1.9770000000000001</v>
          </cell>
          <cell r="V21">
            <v>1.5255000000000001</v>
          </cell>
          <cell r="W21">
            <v>1.9045000000000001</v>
          </cell>
          <cell r="X21">
            <v>1.9370000000000001</v>
          </cell>
          <cell r="Y21">
            <v>2.0369999999999999</v>
          </cell>
          <cell r="Z21">
            <v>1.4065000000000001</v>
          </cell>
          <cell r="AA21">
            <v>1.419</v>
          </cell>
          <cell r="AB21">
            <v>1.3532500000000001</v>
          </cell>
          <cell r="AC21">
            <v>1.50075</v>
          </cell>
          <cell r="AD21">
            <v>1.58175</v>
          </cell>
          <cell r="AE21">
            <v>1.7304999999999999</v>
          </cell>
          <cell r="AG21">
            <v>1.36575</v>
          </cell>
          <cell r="AI21">
            <v>1.52325</v>
          </cell>
          <cell r="AJ21">
            <v>2.0085000000000002</v>
          </cell>
          <cell r="AK21">
            <v>2.097</v>
          </cell>
          <cell r="AL21">
            <v>1.7150000000000001</v>
          </cell>
          <cell r="AM21">
            <v>1.901</v>
          </cell>
          <cell r="AN21">
            <v>1.9419999999999999</v>
          </cell>
          <cell r="AO21">
            <v>1.9370000000000001</v>
          </cell>
          <cell r="AP21">
            <v>1.8759999999999999</v>
          </cell>
          <cell r="AQ21">
            <v>1.9285000000000001</v>
          </cell>
          <cell r="AR21">
            <v>1.9970000000000001</v>
          </cell>
          <cell r="AS21">
            <v>1.956</v>
          </cell>
          <cell r="AT21">
            <v>1.9419999999999999</v>
          </cell>
          <cell r="AU21">
            <v>1.50075</v>
          </cell>
          <cell r="AV21">
            <v>1.5029999999999999</v>
          </cell>
          <cell r="AW21">
            <v>1.35825</v>
          </cell>
          <cell r="AX21">
            <v>1.57325</v>
          </cell>
          <cell r="AY21">
            <v>1.4555</v>
          </cell>
          <cell r="AZ21">
            <v>1.4095</v>
          </cell>
          <cell r="BC21">
            <v>64.150000000000006</v>
          </cell>
        </row>
        <row r="22">
          <cell r="A22">
            <v>39750</v>
          </cell>
          <cell r="B22">
            <v>67.5</v>
          </cell>
          <cell r="C22">
            <v>67.989999999999995</v>
          </cell>
          <cell r="F22">
            <v>2.0009999999999999</v>
          </cell>
          <cell r="G22">
            <v>2.0251000000000001</v>
          </cell>
          <cell r="H22">
            <v>67.52</v>
          </cell>
          <cell r="I22">
            <v>1.506</v>
          </cell>
          <cell r="K22">
            <v>1.9876</v>
          </cell>
          <cell r="L22">
            <v>2.1251000000000002</v>
          </cell>
          <cell r="M22">
            <v>1.4597500000000001</v>
          </cell>
          <cell r="N22">
            <v>1.9500999999999999</v>
          </cell>
          <cell r="O22">
            <v>1.9676</v>
          </cell>
          <cell r="P22">
            <v>2.0426000000000002</v>
          </cell>
          <cell r="Q22">
            <v>44.95</v>
          </cell>
          <cell r="R22">
            <v>1.5529999999999999</v>
          </cell>
          <cell r="T22">
            <v>2.0209999999999999</v>
          </cell>
          <cell r="U22">
            <v>2.0659999999999998</v>
          </cell>
          <cell r="V22">
            <v>1.6005</v>
          </cell>
          <cell r="W22">
            <v>1.9984999999999999</v>
          </cell>
          <cell r="X22">
            <v>2.0259999999999998</v>
          </cell>
          <cell r="Y22">
            <v>2.121</v>
          </cell>
          <cell r="Z22">
            <v>1.5235000000000001</v>
          </cell>
          <cell r="AA22">
            <v>1.536</v>
          </cell>
          <cell r="AB22">
            <v>1.4597500000000001</v>
          </cell>
          <cell r="AC22">
            <v>1.59605</v>
          </cell>
          <cell r="AD22">
            <v>1.653</v>
          </cell>
          <cell r="AE22">
            <v>1.8080000000000001</v>
          </cell>
          <cell r="AG22">
            <v>1.4722500000000001</v>
          </cell>
          <cell r="AI22">
            <v>1.62975</v>
          </cell>
          <cell r="AJ22">
            <v>2.0938500000000002</v>
          </cell>
          <cell r="AK22">
            <v>2.181</v>
          </cell>
          <cell r="AL22">
            <v>1.7749999999999999</v>
          </cell>
          <cell r="AM22">
            <v>1.9825999999999999</v>
          </cell>
          <cell r="AN22">
            <v>2.0209999999999999</v>
          </cell>
          <cell r="AO22">
            <v>2.0259999999999998</v>
          </cell>
          <cell r="AP22">
            <v>1.9525999999999999</v>
          </cell>
          <cell r="AQ22">
            <v>2.0251000000000001</v>
          </cell>
          <cell r="AR22">
            <v>2.0834999999999999</v>
          </cell>
          <cell r="AS22">
            <v>2.0375999999999999</v>
          </cell>
          <cell r="AT22">
            <v>2.0209999999999999</v>
          </cell>
          <cell r="AU22">
            <v>1.59605</v>
          </cell>
          <cell r="AV22">
            <v>1.5654999999999999</v>
          </cell>
          <cell r="AW22">
            <v>1.4672499999999999</v>
          </cell>
          <cell r="AX22">
            <v>1.66855</v>
          </cell>
          <cell r="AY22">
            <v>1.5329999999999999</v>
          </cell>
          <cell r="AZ22">
            <v>1.506</v>
          </cell>
          <cell r="BC22">
            <v>68.72</v>
          </cell>
        </row>
        <row r="23">
          <cell r="A23">
            <v>39751</v>
          </cell>
          <cell r="B23">
            <v>65.959999999999994</v>
          </cell>
          <cell r="C23">
            <v>66.540000000000006</v>
          </cell>
          <cell r="F23">
            <v>1.9841</v>
          </cell>
          <cell r="G23">
            <v>1.9996</v>
          </cell>
          <cell r="H23">
            <v>65.959999999999994</v>
          </cell>
          <cell r="I23">
            <v>1.44825</v>
          </cell>
          <cell r="K23">
            <v>1.9621</v>
          </cell>
          <cell r="L23">
            <v>2.0996000000000001</v>
          </cell>
          <cell r="M23">
            <v>1.3895</v>
          </cell>
          <cell r="N23">
            <v>1.9158500000000001</v>
          </cell>
          <cell r="O23">
            <v>1.9471000000000001</v>
          </cell>
          <cell r="P23">
            <v>2.0045999999999999</v>
          </cell>
          <cell r="Q23">
            <v>40.799999999999997</v>
          </cell>
          <cell r="R23">
            <v>1.482</v>
          </cell>
          <cell r="T23">
            <v>2.0041000000000002</v>
          </cell>
          <cell r="U23">
            <v>2.0491000000000001</v>
          </cell>
          <cell r="V23">
            <v>1.532</v>
          </cell>
          <cell r="W23">
            <v>1.9816</v>
          </cell>
          <cell r="X23">
            <v>2.0091000000000001</v>
          </cell>
          <cell r="Y23">
            <v>2.0991</v>
          </cell>
          <cell r="Z23">
            <v>1.4657500000000001</v>
          </cell>
          <cell r="AA23">
            <v>1.4782500000000001</v>
          </cell>
          <cell r="AB23">
            <v>1.3895</v>
          </cell>
          <cell r="AC23">
            <v>1.5269999999999999</v>
          </cell>
          <cell r="AD23">
            <v>1.5820000000000001</v>
          </cell>
          <cell r="AE23">
            <v>1.7270000000000001</v>
          </cell>
          <cell r="AG23">
            <v>1.4019999999999999</v>
          </cell>
          <cell r="AI23">
            <v>1.5495000000000001</v>
          </cell>
          <cell r="AJ23">
            <v>2.0683500000000001</v>
          </cell>
          <cell r="AK23">
            <v>2.1490999999999998</v>
          </cell>
          <cell r="AL23">
            <v>1.7749999999999999</v>
          </cell>
          <cell r="AM23">
            <v>1.9571000000000001</v>
          </cell>
          <cell r="AN23">
            <v>2.0041000000000002</v>
          </cell>
          <cell r="AO23">
            <v>2.0091000000000001</v>
          </cell>
          <cell r="AP23">
            <v>1.9420999999999999</v>
          </cell>
          <cell r="AQ23">
            <v>2.0045999999999999</v>
          </cell>
          <cell r="AR23">
            <v>2.0590999999999999</v>
          </cell>
          <cell r="AS23">
            <v>2.0121000000000002</v>
          </cell>
          <cell r="AT23">
            <v>2.0041000000000002</v>
          </cell>
          <cell r="AU23">
            <v>1.5269999999999999</v>
          </cell>
          <cell r="AV23">
            <v>1.4795</v>
          </cell>
          <cell r="AW23">
            <v>1.3945000000000001</v>
          </cell>
          <cell r="AX23">
            <v>1.5720000000000001</v>
          </cell>
          <cell r="AY23">
            <v>1.4670000000000001</v>
          </cell>
          <cell r="AZ23">
            <v>1.4470000000000001</v>
          </cell>
          <cell r="BC23">
            <v>67.06</v>
          </cell>
        </row>
        <row r="24">
          <cell r="A24">
            <v>39752</v>
          </cell>
          <cell r="B24">
            <v>67.81</v>
          </cell>
          <cell r="C24">
            <v>68.48</v>
          </cell>
          <cell r="F24">
            <v>2.0063</v>
          </cell>
          <cell r="G24">
            <v>2.0842000000000001</v>
          </cell>
          <cell r="H24">
            <v>67.81</v>
          </cell>
          <cell r="I24">
            <v>1.5084</v>
          </cell>
          <cell r="K24">
            <v>2.0467</v>
          </cell>
          <cell r="L24">
            <v>2.1741999999999999</v>
          </cell>
          <cell r="M24">
            <v>1.43215</v>
          </cell>
          <cell r="N24">
            <v>2.0004499999999998</v>
          </cell>
          <cell r="O24">
            <v>2.0316999999999998</v>
          </cell>
          <cell r="P24">
            <v>2.0891999999999999</v>
          </cell>
          <cell r="Q24">
            <v>40.75</v>
          </cell>
          <cell r="R24">
            <v>1.4634</v>
          </cell>
          <cell r="T24">
            <v>2.1242000000000001</v>
          </cell>
          <cell r="U24">
            <v>2.1591999999999998</v>
          </cell>
          <cell r="V24">
            <v>1.5308999999999999</v>
          </cell>
          <cell r="W24">
            <v>2.0642</v>
          </cell>
          <cell r="X24">
            <v>2.1092</v>
          </cell>
          <cell r="Y24">
            <v>2.1817000000000002</v>
          </cell>
          <cell r="Z24">
            <v>1.5484</v>
          </cell>
          <cell r="AA24">
            <v>1.5484</v>
          </cell>
          <cell r="AB24">
            <v>1.43215</v>
          </cell>
          <cell r="AC24">
            <v>1.59345</v>
          </cell>
          <cell r="AD24">
            <v>1.5633999999999999</v>
          </cell>
          <cell r="AE24">
            <v>1.7559</v>
          </cell>
          <cell r="AG24">
            <v>1.44465</v>
          </cell>
          <cell r="AI24">
            <v>1.59215</v>
          </cell>
          <cell r="AJ24">
            <v>2.1341999999999999</v>
          </cell>
          <cell r="AK24">
            <v>2.2317</v>
          </cell>
          <cell r="AL24">
            <v>1.7549999999999999</v>
          </cell>
          <cell r="AM24">
            <v>2.0417000000000001</v>
          </cell>
          <cell r="AN24">
            <v>2.1242000000000001</v>
          </cell>
          <cell r="AO24">
            <v>2.1092</v>
          </cell>
          <cell r="AP24">
            <v>2.0167000000000002</v>
          </cell>
          <cell r="AQ24">
            <v>2.0792000000000002</v>
          </cell>
          <cell r="AR24">
            <v>2.1591999999999998</v>
          </cell>
          <cell r="AS24">
            <v>2.0966999999999998</v>
          </cell>
          <cell r="AT24">
            <v>2.1242000000000001</v>
          </cell>
          <cell r="AU24">
            <v>1.59345</v>
          </cell>
          <cell r="AV24">
            <v>1.5134000000000001</v>
          </cell>
          <cell r="AW24">
            <v>1.4371499999999999</v>
          </cell>
          <cell r="AX24">
            <v>1.63845</v>
          </cell>
          <cell r="AY24">
            <v>1.4413</v>
          </cell>
          <cell r="AZ24">
            <v>1.4959</v>
          </cell>
          <cell r="BC24">
            <v>68.61</v>
          </cell>
        </row>
        <row r="27">
          <cell r="A27" t="str">
            <v xml:space="preserve">Average </v>
          </cell>
          <cell r="B27">
            <v>76.723913043478262</v>
          </cell>
          <cell r="C27">
            <v>76.82869565217392</v>
          </cell>
          <cell r="F27">
            <v>2.2413086956521737</v>
          </cell>
          <cell r="G27">
            <v>2.2688565217391305</v>
          </cell>
          <cell r="H27">
            <v>76.616956521739127</v>
          </cell>
          <cell r="I27">
            <v>2.0075673913043484</v>
          </cell>
          <cell r="K27">
            <v>2.3489347826086955</v>
          </cell>
          <cell r="L27">
            <v>2.4231739130434788</v>
          </cell>
          <cell r="M27">
            <v>1.7740565217391304</v>
          </cell>
          <cell r="N27">
            <v>2.1935565217391302</v>
          </cell>
          <cell r="O27">
            <v>2.2267000000000006</v>
          </cell>
          <cell r="P27">
            <v>2.3034826086956524</v>
          </cell>
          <cell r="Q27">
            <v>56.341304347826082</v>
          </cell>
          <cell r="R27">
            <v>1.8495717391304347</v>
          </cell>
          <cell r="T27">
            <v>2.3904565217391309</v>
          </cell>
          <cell r="U27">
            <v>2.3779021739130441</v>
          </cell>
          <cell r="V27">
            <v>1.8900608695652175</v>
          </cell>
          <cell r="W27">
            <v>2.2272500000000002</v>
          </cell>
          <cell r="X27">
            <v>2.3090434782608691</v>
          </cell>
          <cell r="Y27">
            <v>2.4156739130434786</v>
          </cell>
          <cell r="Z27">
            <v>2.0260456521739125</v>
          </cell>
          <cell r="AA27">
            <v>2.0971326086956523</v>
          </cell>
          <cell r="AB27">
            <v>1.7740565217391304</v>
          </cell>
          <cell r="AC27">
            <v>1.9049304347826082</v>
          </cell>
          <cell r="AD27">
            <v>1.9690282608695648</v>
          </cell>
          <cell r="AE27">
            <v>2.1041913043478253</v>
          </cell>
          <cell r="AG27">
            <v>1.7917739130434784</v>
          </cell>
          <cell r="AI27">
            <v>1.9636217391304347</v>
          </cell>
          <cell r="AJ27">
            <v>2.3606565217391302</v>
          </cell>
          <cell r="AK27">
            <v>2.4539347826086955</v>
          </cell>
          <cell r="AL27">
            <v>1.7821739130434786</v>
          </cell>
          <cell r="AM27">
            <v>2.3439347826086956</v>
          </cell>
          <cell r="AN27">
            <v>2.3904565217391309</v>
          </cell>
          <cell r="AO27">
            <v>2.3090434782608691</v>
          </cell>
          <cell r="AP27">
            <v>2.2128956521739127</v>
          </cell>
          <cell r="AQ27">
            <v>2.3021891304347828</v>
          </cell>
          <cell r="AR27">
            <v>2.3687173913043478</v>
          </cell>
          <cell r="AS27">
            <v>2.3989347826086957</v>
          </cell>
          <cell r="AT27">
            <v>2.3904565217391309</v>
          </cell>
          <cell r="AU27">
            <v>1.9049304347826082</v>
          </cell>
          <cell r="AV27">
            <v>1.8559847826086955</v>
          </cell>
          <cell r="AW27">
            <v>1.7687304347826092</v>
          </cell>
          <cell r="AX27">
            <v>1.9452565217391307</v>
          </cell>
          <cell r="AY27">
            <v>1.7875782608695652</v>
          </cell>
          <cell r="BC27">
            <v>78.782173913043479</v>
          </cell>
        </row>
        <row r="28">
          <cell r="A28" t="str">
            <v xml:space="preserve">Std. Dev. </v>
          </cell>
          <cell r="B28">
            <v>11.181126849672042</v>
          </cell>
          <cell r="C28">
            <v>10.663044637842265</v>
          </cell>
          <cell r="F28">
            <v>0.2701021758066649</v>
          </cell>
          <cell r="G28">
            <v>0.27017378048226309</v>
          </cell>
          <cell r="H28">
            <v>11.310159726700508</v>
          </cell>
          <cell r="I28">
            <v>0.38999858875288995</v>
          </cell>
          <cell r="K28">
            <v>0.33556910358468911</v>
          </cell>
          <cell r="L28">
            <v>0.30214504827586669</v>
          </cell>
          <cell r="M28">
            <v>0.33570207818308651</v>
          </cell>
          <cell r="N28">
            <v>0.26543774835352618</v>
          </cell>
          <cell r="O28">
            <v>0.27429286977442291</v>
          </cell>
          <cell r="P28">
            <v>0.28945121570776666</v>
          </cell>
          <cell r="Q28">
            <v>13.26032532658229</v>
          </cell>
          <cell r="R28">
            <v>0.31115619536660544</v>
          </cell>
          <cell r="T28">
            <v>0.36248043843907979</v>
          </cell>
          <cell r="U28">
            <v>0.31261916000079454</v>
          </cell>
          <cell r="V28">
            <v>0.27435441658411436</v>
          </cell>
          <cell r="W28">
            <v>0.25958792038361728</v>
          </cell>
          <cell r="X28">
            <v>0.2988308564238138</v>
          </cell>
          <cell r="Y28">
            <v>0.31060207108334492</v>
          </cell>
          <cell r="Z28">
            <v>0.38871568773247228</v>
          </cell>
          <cell r="AA28">
            <v>0.42927511749689873</v>
          </cell>
          <cell r="AB28">
            <v>0.33570207818308651</v>
          </cell>
          <cell r="AC28">
            <v>0.35066506025860006</v>
          </cell>
          <cell r="AD28">
            <v>0.31518336395663377</v>
          </cell>
          <cell r="AE28">
            <v>0.31752897349983722</v>
          </cell>
          <cell r="AG28">
            <v>0.33692770160186764</v>
          </cell>
          <cell r="AI28">
            <v>0.35334037537417767</v>
          </cell>
          <cell r="AJ28">
            <v>0.25841485159277561</v>
          </cell>
          <cell r="AK28">
            <v>0.30913505228841304</v>
          </cell>
          <cell r="AL28">
            <v>0.1164710858281621</v>
          </cell>
          <cell r="AM28">
            <v>0.335569103584692</v>
          </cell>
          <cell r="AN28">
            <v>0.36248043843907979</v>
          </cell>
          <cell r="AO28">
            <v>0.2988308564238138</v>
          </cell>
          <cell r="AP28">
            <v>0.27186990075178163</v>
          </cell>
          <cell r="AQ28">
            <v>0.30407145614914904</v>
          </cell>
          <cell r="AR28">
            <v>0.29849187845229141</v>
          </cell>
          <cell r="AS28">
            <v>0.335569103584693</v>
          </cell>
          <cell r="AT28">
            <v>0.36248043843907979</v>
          </cell>
          <cell r="AU28">
            <v>0.35066506025860006</v>
          </cell>
          <cell r="AV28">
            <v>0.26889488290661262</v>
          </cell>
          <cell r="AW28">
            <v>0.3244074933766028</v>
          </cell>
          <cell r="AX28">
            <v>0.32926864594967636</v>
          </cell>
          <cell r="AY28">
            <v>0.28362764155029752</v>
          </cell>
          <cell r="BC28">
            <v>11.696638486226368</v>
          </cell>
        </row>
        <row r="29">
          <cell r="A29" t="str">
            <v xml:space="preserve">Highest </v>
          </cell>
          <cell r="B29">
            <v>98.53</v>
          </cell>
          <cell r="C29">
            <v>97.92</v>
          </cell>
          <cell r="F29">
            <v>2.8469000000000002</v>
          </cell>
          <cell r="G29">
            <v>2.8704000000000001</v>
          </cell>
          <cell r="H29">
            <v>98.55</v>
          </cell>
          <cell r="I29">
            <v>2.6349999999999998</v>
          </cell>
          <cell r="K29">
            <v>3.0918999999999999</v>
          </cell>
          <cell r="L29">
            <v>3.0718999999999999</v>
          </cell>
          <cell r="M29">
            <v>2.5249999999999999</v>
          </cell>
          <cell r="N29">
            <v>2.7894000000000001</v>
          </cell>
          <cell r="O29">
            <v>2.8418999999999999</v>
          </cell>
          <cell r="P29">
            <v>2.9194</v>
          </cell>
          <cell r="Q29">
            <v>81.5</v>
          </cell>
          <cell r="R29">
            <v>2.5024999999999999</v>
          </cell>
          <cell r="T29">
            <v>3.1594000000000002</v>
          </cell>
          <cell r="U29">
            <v>3.0419</v>
          </cell>
          <cell r="V29">
            <v>2.46</v>
          </cell>
          <cell r="W29">
            <v>2.8144</v>
          </cell>
          <cell r="X29">
            <v>2.9519000000000002</v>
          </cell>
          <cell r="Y29">
            <v>3.1019000000000001</v>
          </cell>
          <cell r="Z29">
            <v>2.6524999999999999</v>
          </cell>
          <cell r="AA29">
            <v>2.7749999999999999</v>
          </cell>
          <cell r="AB29">
            <v>2.5249999999999999</v>
          </cell>
          <cell r="AC29">
            <v>2.7174999999999998</v>
          </cell>
          <cell r="AD29">
            <v>2.5975000000000001</v>
          </cell>
          <cell r="AE29">
            <v>2.8374999999999999</v>
          </cell>
          <cell r="AG29">
            <v>2.54</v>
          </cell>
          <cell r="AI29">
            <v>2.7749999999999999</v>
          </cell>
          <cell r="AJ29">
            <v>2.9293999999999998</v>
          </cell>
          <cell r="AK29">
            <v>3.1368999999999998</v>
          </cell>
          <cell r="AL29">
            <v>2.0950000000000002</v>
          </cell>
          <cell r="AM29">
            <v>3.0869</v>
          </cell>
          <cell r="AN29">
            <v>3.1594000000000002</v>
          </cell>
          <cell r="AO29">
            <v>2.9519000000000002</v>
          </cell>
          <cell r="AP29">
            <v>2.8243999999999998</v>
          </cell>
          <cell r="AQ29">
            <v>2.9769000000000001</v>
          </cell>
          <cell r="AR29">
            <v>3.0068999999999999</v>
          </cell>
          <cell r="AS29">
            <v>3.1419000000000001</v>
          </cell>
          <cell r="AT29">
            <v>3.1594000000000002</v>
          </cell>
          <cell r="AU29">
            <v>2.7174999999999998</v>
          </cell>
          <cell r="AV29">
            <v>2.3925000000000001</v>
          </cell>
          <cell r="AW29">
            <v>2.5024999999999999</v>
          </cell>
          <cell r="AX29">
            <v>2.7174999999999998</v>
          </cell>
          <cell r="AY29">
            <v>2.36</v>
          </cell>
          <cell r="BC29">
            <v>101.45</v>
          </cell>
        </row>
        <row r="30">
          <cell r="A30" t="str">
            <v xml:space="preserve">Lowest </v>
          </cell>
          <cell r="B30">
            <v>62.73</v>
          </cell>
          <cell r="C30">
            <v>63.21</v>
          </cell>
          <cell r="F30">
            <v>1.9119999999999999</v>
          </cell>
          <cell r="G30">
            <v>1.9335</v>
          </cell>
          <cell r="H30">
            <v>62.75</v>
          </cell>
          <cell r="I30">
            <v>1.389</v>
          </cell>
          <cell r="K30">
            <v>1.9059999999999999</v>
          </cell>
          <cell r="L30">
            <v>2.0335000000000001</v>
          </cell>
          <cell r="M30">
            <v>1.3532500000000001</v>
          </cell>
          <cell r="N30">
            <v>1.8657999999999999</v>
          </cell>
          <cell r="O30">
            <v>1.901</v>
          </cell>
          <cell r="P30">
            <v>1.9335</v>
          </cell>
          <cell r="Q30">
            <v>40.75</v>
          </cell>
          <cell r="R30">
            <v>1.4634</v>
          </cell>
          <cell r="T30">
            <v>1.9419999999999999</v>
          </cell>
          <cell r="U30">
            <v>1.9770000000000001</v>
          </cell>
          <cell r="V30">
            <v>1.5255000000000001</v>
          </cell>
          <cell r="W30">
            <v>1.9045000000000001</v>
          </cell>
          <cell r="X30">
            <v>1.9370000000000001</v>
          </cell>
          <cell r="Y30">
            <v>2.0369999999999999</v>
          </cell>
          <cell r="Z30">
            <v>1.4065000000000001</v>
          </cell>
          <cell r="AA30">
            <v>1.419</v>
          </cell>
          <cell r="AB30">
            <v>1.3532500000000001</v>
          </cell>
          <cell r="AC30">
            <v>1.4893000000000001</v>
          </cell>
          <cell r="AD30">
            <v>1.5633999999999999</v>
          </cell>
          <cell r="AE30">
            <v>1.7270000000000001</v>
          </cell>
          <cell r="AG30">
            <v>1.36575</v>
          </cell>
          <cell r="AI30">
            <v>1.52325</v>
          </cell>
          <cell r="AJ30">
            <v>2.0085000000000002</v>
          </cell>
          <cell r="AK30">
            <v>2.0693999999999999</v>
          </cell>
          <cell r="AL30">
            <v>1.655</v>
          </cell>
          <cell r="AM30">
            <v>1.901</v>
          </cell>
          <cell r="AN30">
            <v>1.9419999999999999</v>
          </cell>
          <cell r="AO30">
            <v>1.9370000000000001</v>
          </cell>
          <cell r="AP30">
            <v>1.8759999999999999</v>
          </cell>
          <cell r="AQ30">
            <v>1.9208000000000001</v>
          </cell>
          <cell r="AR30">
            <v>1.9970000000000001</v>
          </cell>
          <cell r="AS30">
            <v>1.956</v>
          </cell>
          <cell r="AT30">
            <v>1.9419999999999999</v>
          </cell>
          <cell r="AU30">
            <v>1.4893000000000001</v>
          </cell>
          <cell r="AV30">
            <v>1.4795</v>
          </cell>
          <cell r="AW30">
            <v>1.35825</v>
          </cell>
          <cell r="AX30">
            <v>1.5618000000000001</v>
          </cell>
          <cell r="AY30">
            <v>1.4413</v>
          </cell>
          <cell r="BC30">
            <v>64.150000000000006</v>
          </cell>
        </row>
        <row r="31">
          <cell r="A31" t="str">
            <v xml:space="preserve">Spread </v>
          </cell>
          <cell r="B31">
            <v>35.800000000000004</v>
          </cell>
          <cell r="C31">
            <v>34.71</v>
          </cell>
          <cell r="F31">
            <v>0.93490000000000029</v>
          </cell>
          <cell r="G31">
            <v>0.93690000000000007</v>
          </cell>
          <cell r="H31">
            <v>35.799999999999997</v>
          </cell>
          <cell r="I31">
            <v>1.2459999999999998</v>
          </cell>
          <cell r="K31">
            <v>1.1859</v>
          </cell>
          <cell r="L31">
            <v>1.0383999999999998</v>
          </cell>
          <cell r="M31">
            <v>1.1717499999999998</v>
          </cell>
          <cell r="N31">
            <v>0.9236000000000002</v>
          </cell>
          <cell r="O31">
            <v>0.94089999999999985</v>
          </cell>
          <cell r="P31">
            <v>0.9859</v>
          </cell>
          <cell r="Q31">
            <v>40.75</v>
          </cell>
          <cell r="R31">
            <v>1.0390999999999999</v>
          </cell>
          <cell r="T31">
            <v>1.2174000000000003</v>
          </cell>
          <cell r="U31">
            <v>1.0649</v>
          </cell>
          <cell r="V31">
            <v>0.93449999999999989</v>
          </cell>
          <cell r="W31">
            <v>0.90989999999999993</v>
          </cell>
          <cell r="X31">
            <v>1.0149000000000001</v>
          </cell>
          <cell r="Y31">
            <v>1.0649000000000002</v>
          </cell>
          <cell r="Z31">
            <v>1.2459999999999998</v>
          </cell>
          <cell r="AA31">
            <v>1.3559999999999999</v>
          </cell>
          <cell r="AB31">
            <v>1.1717499999999998</v>
          </cell>
          <cell r="AC31">
            <v>1.2281999999999997</v>
          </cell>
          <cell r="AD31">
            <v>1.0341000000000002</v>
          </cell>
          <cell r="AE31">
            <v>1.1104999999999998</v>
          </cell>
          <cell r="AG31">
            <v>1.17425</v>
          </cell>
          <cell r="AI31">
            <v>1.2517499999999999</v>
          </cell>
          <cell r="AJ31">
            <v>0.92089999999999961</v>
          </cell>
          <cell r="AK31">
            <v>1.0674999999999999</v>
          </cell>
          <cell r="AL31">
            <v>0.44000000000000017</v>
          </cell>
          <cell r="AM31">
            <v>1.1859</v>
          </cell>
          <cell r="AN31">
            <v>1.2174000000000003</v>
          </cell>
          <cell r="AO31">
            <v>1.0149000000000001</v>
          </cell>
          <cell r="AP31">
            <v>0.94839999999999991</v>
          </cell>
          <cell r="AQ31">
            <v>1.0561</v>
          </cell>
          <cell r="AR31">
            <v>1.0098999999999998</v>
          </cell>
          <cell r="AS31">
            <v>1.1859000000000002</v>
          </cell>
          <cell r="AT31">
            <v>1.2174000000000003</v>
          </cell>
          <cell r="AU31">
            <v>1.2281999999999997</v>
          </cell>
          <cell r="AV31">
            <v>0.91300000000000003</v>
          </cell>
          <cell r="AW31">
            <v>1.14425</v>
          </cell>
          <cell r="AX31">
            <v>1.1556999999999997</v>
          </cell>
          <cell r="AY31">
            <v>0.91869999999999985</v>
          </cell>
          <cell r="BC31">
            <v>37.299999999999997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FA9-6364-4C74-BB3D-6B0CA516B655}">
  <sheetPr>
    <tabColor theme="6" tint="0.79998168889431442"/>
    <pageSetUpPr fitToPage="1"/>
  </sheetPr>
  <dimension ref="A1:AD181"/>
  <sheetViews>
    <sheetView tabSelected="1" zoomScaleNormal="100" zoomScaleSheetLayoutView="115" workbookViewId="0">
      <selection activeCell="F35" sqref="F35"/>
    </sheetView>
  </sheetViews>
  <sheetFormatPr defaultColWidth="9.140625" defaultRowHeight="15" x14ac:dyDescent="0.25"/>
  <cols>
    <col min="1" max="1" width="4.28515625" style="10" customWidth="1"/>
    <col min="2" max="2" width="12.85546875" style="10" customWidth="1"/>
    <col min="3" max="3" width="14.7109375" style="10" customWidth="1"/>
    <col min="4" max="5" width="13.42578125" style="10" customWidth="1"/>
    <col min="6" max="6" width="16.85546875" style="10" customWidth="1"/>
    <col min="7" max="7" width="16.140625" style="10" customWidth="1"/>
    <col min="8" max="8" width="15.5703125" style="10" customWidth="1"/>
    <col min="9" max="9" width="13.28515625" style="10" customWidth="1"/>
    <col min="10" max="10" width="18.5703125" style="10" customWidth="1"/>
    <col min="11" max="11" width="13.5703125" style="10" customWidth="1"/>
    <col min="12" max="12" width="16" style="10" customWidth="1"/>
    <col min="13" max="13" width="15.5703125" style="28" customWidth="1"/>
    <col min="14" max="14" width="14.5703125" style="28" customWidth="1"/>
    <col min="15" max="15" width="13.5703125" style="28" customWidth="1"/>
    <col min="16" max="16" width="16.85546875" style="28" customWidth="1"/>
    <col min="17" max="17" width="14.42578125" style="28" customWidth="1"/>
    <col min="18" max="18" width="12.85546875" style="29" customWidth="1"/>
    <col min="19" max="19" width="6.5703125" style="2" customWidth="1"/>
    <col min="20" max="20" width="13.140625" style="2" customWidth="1"/>
    <col min="21" max="29" width="9.140625" style="2"/>
    <col min="30" max="16384" width="9.140625" style="10"/>
  </cols>
  <sheetData>
    <row r="1" spans="1:30" s="2" customFormat="1" ht="24" customHeight="1" x14ac:dyDescent="0.35">
      <c r="B1" s="71" t="s">
        <v>0</v>
      </c>
      <c r="C1" s="72"/>
      <c r="D1" s="72"/>
      <c r="E1" s="72"/>
      <c r="F1" s="72"/>
      <c r="G1" s="139"/>
      <c r="H1" s="139"/>
      <c r="I1" s="139"/>
      <c r="J1" s="139"/>
      <c r="K1" s="139"/>
      <c r="L1" s="139"/>
      <c r="M1" s="72"/>
      <c r="N1" s="91"/>
      <c r="O1" s="91"/>
      <c r="P1" s="73"/>
      <c r="Q1" s="74" t="s">
        <v>61</v>
      </c>
      <c r="R1" s="95">
        <v>44712</v>
      </c>
      <c r="S1" s="72"/>
      <c r="T1" s="72"/>
      <c r="U1" s="72"/>
      <c r="V1" s="72"/>
    </row>
    <row r="2" spans="1:30" s="2" customFormat="1" x14ac:dyDescent="0.25">
      <c r="B2" s="75"/>
      <c r="C2" s="94">
        <v>1</v>
      </c>
      <c r="D2" s="94">
        <v>2</v>
      </c>
      <c r="E2" s="94">
        <v>3</v>
      </c>
      <c r="F2" s="94">
        <v>4</v>
      </c>
      <c r="G2" s="94">
        <v>5</v>
      </c>
      <c r="H2" s="94">
        <v>6</v>
      </c>
      <c r="I2" s="94">
        <v>7</v>
      </c>
      <c r="J2" s="94">
        <v>8</v>
      </c>
      <c r="K2" s="94">
        <v>9</v>
      </c>
      <c r="L2" s="94">
        <v>10</v>
      </c>
      <c r="M2" s="94">
        <v>11</v>
      </c>
      <c r="N2" s="94">
        <v>12</v>
      </c>
      <c r="O2" s="94">
        <v>13</v>
      </c>
      <c r="P2" s="94">
        <v>14</v>
      </c>
      <c r="Q2" s="94">
        <v>15</v>
      </c>
      <c r="R2" s="94">
        <v>16</v>
      </c>
      <c r="S2" s="72"/>
      <c r="T2" s="72"/>
      <c r="U2" s="72"/>
      <c r="V2" s="72"/>
    </row>
    <row r="3" spans="1:30" s="2" customFormat="1" x14ac:dyDescent="0.25">
      <c r="B3" s="75"/>
      <c r="C3" s="94"/>
      <c r="D3" s="94"/>
      <c r="E3" s="94"/>
      <c r="F3" s="94"/>
      <c r="G3" s="94"/>
      <c r="H3" s="94"/>
      <c r="I3" s="94"/>
      <c r="J3" s="94"/>
      <c r="K3" s="94"/>
      <c r="L3" s="94"/>
      <c r="M3" s="94" t="s">
        <v>62</v>
      </c>
      <c r="N3" s="94" t="s">
        <v>63</v>
      </c>
      <c r="O3" s="94"/>
      <c r="P3" s="94" t="s">
        <v>64</v>
      </c>
      <c r="Q3" s="94" t="s">
        <v>65</v>
      </c>
      <c r="R3" s="94"/>
      <c r="S3" s="72"/>
      <c r="T3" s="72"/>
      <c r="U3" s="72"/>
      <c r="V3" s="72"/>
    </row>
    <row r="4" spans="1:30" s="2" customFormat="1" ht="14.45" customHeight="1" x14ac:dyDescent="0.25">
      <c r="B4" s="76"/>
      <c r="C4" s="129" t="s">
        <v>66</v>
      </c>
      <c r="D4" s="129" t="s">
        <v>1</v>
      </c>
      <c r="E4" s="129" t="s">
        <v>67</v>
      </c>
      <c r="F4" s="129" t="s">
        <v>68</v>
      </c>
      <c r="G4" s="129" t="s">
        <v>123</v>
      </c>
      <c r="H4" s="129" t="s">
        <v>69</v>
      </c>
      <c r="I4" s="129" t="s">
        <v>19</v>
      </c>
      <c r="J4" s="129" t="s">
        <v>70</v>
      </c>
      <c r="K4" s="129" t="s">
        <v>71</v>
      </c>
      <c r="L4" s="129" t="s">
        <v>72</v>
      </c>
      <c r="M4" s="129" t="s">
        <v>72</v>
      </c>
      <c r="N4" s="129" t="s">
        <v>73</v>
      </c>
      <c r="O4" s="131" t="s">
        <v>74</v>
      </c>
      <c r="P4" s="131" t="s">
        <v>74</v>
      </c>
      <c r="Q4" s="129" t="s">
        <v>75</v>
      </c>
      <c r="R4" s="133" t="s">
        <v>76</v>
      </c>
      <c r="S4" s="72"/>
      <c r="T4" s="72"/>
      <c r="U4" s="72"/>
      <c r="V4" s="72"/>
    </row>
    <row r="5" spans="1:30" s="2" customFormat="1" x14ac:dyDescent="0.25">
      <c r="B5" s="76"/>
      <c r="C5" s="130"/>
      <c r="D5" s="130"/>
      <c r="E5" s="130"/>
      <c r="F5" s="130"/>
      <c r="G5" s="130"/>
      <c r="H5" s="130"/>
      <c r="I5" s="130"/>
      <c r="J5" s="130"/>
      <c r="K5" s="130"/>
      <c r="L5" s="130"/>
      <c r="M5" s="130"/>
      <c r="N5" s="130"/>
      <c r="O5" s="132"/>
      <c r="P5" s="132"/>
      <c r="Q5" s="130"/>
      <c r="R5" s="134"/>
      <c r="S5" s="72"/>
      <c r="T5" s="72"/>
      <c r="U5" s="72"/>
      <c r="V5" s="72"/>
    </row>
    <row r="6" spans="1:30" s="2" customFormat="1" x14ac:dyDescent="0.25">
      <c r="B6" s="77"/>
      <c r="C6" s="92" t="s">
        <v>77</v>
      </c>
      <c r="D6" s="92" t="s">
        <v>77</v>
      </c>
      <c r="E6" s="92" t="s">
        <v>77</v>
      </c>
      <c r="F6" s="92" t="s">
        <v>78</v>
      </c>
      <c r="G6" s="92" t="s">
        <v>78</v>
      </c>
      <c r="H6" s="92" t="s">
        <v>78</v>
      </c>
      <c r="I6" s="92" t="s">
        <v>79</v>
      </c>
      <c r="J6" s="92" t="s">
        <v>80</v>
      </c>
      <c r="K6" s="92" t="s">
        <v>81</v>
      </c>
      <c r="L6" s="92" t="s">
        <v>82</v>
      </c>
      <c r="M6" s="92" t="s">
        <v>83</v>
      </c>
      <c r="N6" s="92" t="s">
        <v>29</v>
      </c>
      <c r="O6" s="93" t="s">
        <v>84</v>
      </c>
      <c r="P6" s="93" t="s">
        <v>83</v>
      </c>
      <c r="Q6" s="92" t="s">
        <v>29</v>
      </c>
      <c r="R6" s="93" t="s">
        <v>85</v>
      </c>
      <c r="S6" s="72"/>
      <c r="T6" s="72"/>
      <c r="U6" s="72"/>
      <c r="V6" s="72"/>
    </row>
    <row r="7" spans="1:30" s="2" customFormat="1" x14ac:dyDescent="0.25">
      <c r="B7" s="7">
        <v>44652</v>
      </c>
      <c r="C7" s="96">
        <v>101.64049999999999</v>
      </c>
      <c r="D7" s="96">
        <v>102.92549999999999</v>
      </c>
      <c r="E7" s="96">
        <v>108.43225</v>
      </c>
      <c r="F7" s="96">
        <v>27.85375999999998</v>
      </c>
      <c r="G7" s="96">
        <v>28.236685000000037</v>
      </c>
      <c r="H7" s="96">
        <v>33.747689999999992</v>
      </c>
      <c r="I7" s="96">
        <v>29.185716000000006</v>
      </c>
      <c r="J7" s="96">
        <v>103.51284999999999</v>
      </c>
      <c r="K7" s="96">
        <v>7.2521400000000007</v>
      </c>
      <c r="L7" s="96">
        <v>2.3437999999999999</v>
      </c>
      <c r="M7" s="96">
        <v>103.98429999999999</v>
      </c>
      <c r="N7" s="96">
        <v>0.47145000000000437</v>
      </c>
      <c r="O7" s="96">
        <v>-3.5640000000000001</v>
      </c>
      <c r="P7" s="96">
        <v>98.076499999999982</v>
      </c>
      <c r="Q7" s="96">
        <v>-5.4363500000000045</v>
      </c>
      <c r="R7" s="96">
        <v>3.7299999999999995</v>
      </c>
      <c r="S7" s="72"/>
      <c r="T7" s="72"/>
      <c r="U7" s="72"/>
      <c r="V7" s="72"/>
    </row>
    <row r="8" spans="1:30" s="2" customFormat="1" x14ac:dyDescent="0.25">
      <c r="B8" s="8">
        <v>44682</v>
      </c>
      <c r="C8" s="97">
        <v>109.25952380952383</v>
      </c>
      <c r="D8" s="97">
        <v>110.79690476190474</v>
      </c>
      <c r="E8" s="97">
        <v>111.58547619047621</v>
      </c>
      <c r="F8" s="97">
        <v>36.872742857142825</v>
      </c>
      <c r="G8" s="97">
        <v>33.230461904761924</v>
      </c>
      <c r="H8" s="97">
        <v>49.420323809523808</v>
      </c>
      <c r="I8" s="97">
        <v>37.925346666666663</v>
      </c>
      <c r="J8" s="97">
        <v>110.33966666666669</v>
      </c>
      <c r="K8" s="97">
        <v>8.3033999999999999</v>
      </c>
      <c r="L8" s="97">
        <v>1.15401</v>
      </c>
      <c r="M8" s="97">
        <v>110.41353380952383</v>
      </c>
      <c r="N8" s="97">
        <v>7.3867142857139356E-2</v>
      </c>
      <c r="O8" s="97">
        <v>-3.4388100000000001</v>
      </c>
      <c r="P8" s="97">
        <v>105.82071380952382</v>
      </c>
      <c r="Q8" s="97">
        <v>-4.5189528571428639</v>
      </c>
      <c r="R8" s="97">
        <v>1.4514999999999998</v>
      </c>
      <c r="S8" s="72"/>
      <c r="T8" s="72"/>
      <c r="U8" s="72"/>
      <c r="V8" s="72"/>
    </row>
    <row r="9" spans="1:30" s="2" customFormat="1" x14ac:dyDescent="0.25">
      <c r="B9" s="70">
        <v>44713</v>
      </c>
      <c r="C9" s="98"/>
      <c r="D9" s="98"/>
      <c r="E9" s="98"/>
      <c r="F9" s="98"/>
      <c r="G9" s="98"/>
      <c r="H9" s="98"/>
      <c r="I9" s="98"/>
      <c r="J9" s="98"/>
      <c r="K9" s="98"/>
      <c r="L9" s="98"/>
      <c r="M9" s="98"/>
      <c r="N9" s="98"/>
      <c r="O9" s="98"/>
      <c r="P9" s="98"/>
      <c r="Q9" s="98"/>
      <c r="R9" s="98"/>
      <c r="S9" s="72"/>
      <c r="T9" s="72"/>
      <c r="U9" s="72"/>
      <c r="V9" s="72"/>
    </row>
    <row r="10" spans="1:30" s="72" customFormat="1" ht="15.75" customHeight="1" x14ac:dyDescent="0.25">
      <c r="A10" s="10"/>
      <c r="B10" s="9" t="s">
        <v>127</v>
      </c>
      <c r="C10" s="99">
        <v>105.54292682926828</v>
      </c>
      <c r="D10" s="99">
        <v>106.9571951219512</v>
      </c>
      <c r="E10" s="99">
        <v>110.04731707317075</v>
      </c>
      <c r="F10" s="99">
        <v>32.473239024390239</v>
      </c>
      <c r="G10" s="99">
        <v>30.79447317073172</v>
      </c>
      <c r="H10" s="99">
        <v>41.775136585365829</v>
      </c>
      <c r="I10" s="99">
        <v>33.662112195121949</v>
      </c>
      <c r="J10" s="99">
        <v>107.00951219512194</v>
      </c>
      <c r="K10" s="99">
        <v>7.7905902439024395</v>
      </c>
      <c r="L10" s="99">
        <v>1.7320273054587689</v>
      </c>
      <c r="M10" s="99">
        <v>107.27495413472705</v>
      </c>
      <c r="N10" s="99">
        <v>0.26544193960511109</v>
      </c>
      <c r="O10" s="99">
        <v>-3.4998782926829266</v>
      </c>
      <c r="P10" s="99">
        <v>102.04304853658536</v>
      </c>
      <c r="Q10" s="99">
        <v>-4.9664636585365827</v>
      </c>
      <c r="R10" s="99">
        <v>2.562963414634146</v>
      </c>
      <c r="W10" s="2"/>
      <c r="X10" s="2"/>
      <c r="Y10" s="2"/>
      <c r="Z10" s="2"/>
      <c r="AA10" s="2"/>
      <c r="AB10" s="2"/>
      <c r="AC10" s="2"/>
      <c r="AD10" s="2"/>
    </row>
    <row r="11" spans="1:30" s="2" customFormat="1" x14ac:dyDescent="0.25">
      <c r="B11" s="75"/>
      <c r="C11" s="11"/>
      <c r="D11" s="11"/>
      <c r="E11" s="11"/>
      <c r="F11" s="11"/>
      <c r="G11" s="11"/>
      <c r="H11" s="11"/>
      <c r="I11" s="11"/>
      <c r="J11" s="11"/>
      <c r="K11" s="11"/>
      <c r="L11" s="11"/>
      <c r="M11" s="11"/>
      <c r="N11" s="11"/>
      <c r="O11" s="11"/>
      <c r="P11" s="11"/>
      <c r="Q11" s="11"/>
      <c r="R11" s="11"/>
      <c r="S11" s="72"/>
      <c r="T11" s="72"/>
      <c r="U11" s="72"/>
      <c r="V11" s="72"/>
    </row>
    <row r="12" spans="1:30" s="2" customFormat="1" ht="15.75" thickBot="1" x14ac:dyDescent="0.3">
      <c r="B12" s="72"/>
      <c r="C12" s="72"/>
      <c r="D12" s="72"/>
      <c r="E12" s="72"/>
      <c r="F12" s="72"/>
      <c r="G12" s="72"/>
      <c r="H12" s="72"/>
      <c r="I12" s="72"/>
      <c r="J12" s="72"/>
      <c r="K12" s="78"/>
      <c r="L12" s="78"/>
      <c r="M12" s="78"/>
      <c r="N12" s="78"/>
      <c r="O12" s="78"/>
      <c r="P12" s="78"/>
      <c r="Q12" s="78"/>
      <c r="R12" s="94"/>
      <c r="S12" s="72"/>
      <c r="T12" s="72"/>
      <c r="U12" s="72"/>
      <c r="V12" s="72"/>
    </row>
    <row r="13" spans="1:30" s="2" customFormat="1" ht="17.100000000000001" customHeight="1" thickBot="1" x14ac:dyDescent="0.3">
      <c r="B13" s="135" t="s">
        <v>2</v>
      </c>
      <c r="C13" s="136"/>
      <c r="D13" s="136"/>
      <c r="E13" s="136"/>
      <c r="F13" s="136"/>
      <c r="G13" s="136"/>
      <c r="H13" s="136"/>
      <c r="I13" s="136"/>
      <c r="J13" s="137"/>
      <c r="K13" s="135" t="s">
        <v>3</v>
      </c>
      <c r="L13" s="136"/>
      <c r="M13" s="136"/>
      <c r="N13" s="137"/>
      <c r="O13" s="72"/>
      <c r="P13" s="140"/>
      <c r="Q13" s="140"/>
      <c r="R13" s="13"/>
      <c r="S13" s="72"/>
      <c r="T13" s="72"/>
      <c r="U13" s="72"/>
      <c r="V13" s="72"/>
    </row>
    <row r="14" spans="1:30" s="2" customFormat="1" x14ac:dyDescent="0.25">
      <c r="B14" s="79"/>
      <c r="C14" s="89" t="s">
        <v>4</v>
      </c>
      <c r="D14" s="89" t="s">
        <v>5</v>
      </c>
      <c r="E14" s="89" t="s">
        <v>6</v>
      </c>
      <c r="F14" s="89" t="s">
        <v>7</v>
      </c>
      <c r="G14" s="89" t="s">
        <v>8</v>
      </c>
      <c r="H14" s="89" t="s">
        <v>9</v>
      </c>
      <c r="I14" s="89" t="s">
        <v>10</v>
      </c>
      <c r="J14" s="89" t="s">
        <v>11</v>
      </c>
      <c r="K14" s="88" t="s">
        <v>12</v>
      </c>
      <c r="L14" s="89" t="s">
        <v>13</v>
      </c>
      <c r="M14" s="89" t="s">
        <v>14</v>
      </c>
      <c r="N14" s="90" t="s">
        <v>15</v>
      </c>
      <c r="O14" s="72"/>
      <c r="P14" s="91"/>
      <c r="Q14" s="91"/>
      <c r="R14" s="91"/>
      <c r="S14" s="94"/>
      <c r="T14" s="72"/>
    </row>
    <row r="15" spans="1:30" s="2" customFormat="1" x14ac:dyDescent="0.25">
      <c r="B15" s="80"/>
      <c r="C15" s="91" t="s">
        <v>16</v>
      </c>
      <c r="D15" s="91" t="s">
        <v>17</v>
      </c>
      <c r="E15" s="91" t="s">
        <v>18</v>
      </c>
      <c r="F15" s="91" t="s">
        <v>19</v>
      </c>
      <c r="G15" s="91" t="s">
        <v>20</v>
      </c>
      <c r="H15" s="91" t="s">
        <v>21</v>
      </c>
      <c r="I15" s="91" t="s">
        <v>22</v>
      </c>
      <c r="J15" s="91" t="s">
        <v>23</v>
      </c>
      <c r="K15" s="80" t="s">
        <v>16</v>
      </c>
      <c r="L15" s="91" t="s">
        <v>24</v>
      </c>
      <c r="M15" s="91" t="s">
        <v>25</v>
      </c>
      <c r="N15" s="81" t="s">
        <v>26</v>
      </c>
      <c r="O15" s="72"/>
      <c r="P15" s="91"/>
      <c r="Q15" s="91"/>
      <c r="R15" s="91"/>
      <c r="S15" s="94"/>
      <c r="T15" s="72"/>
    </row>
    <row r="16" spans="1:30" s="2" customFormat="1" x14ac:dyDescent="0.25">
      <c r="B16" s="79"/>
      <c r="C16" s="91" t="s">
        <v>27</v>
      </c>
      <c r="D16" s="91" t="s">
        <v>27</v>
      </c>
      <c r="E16" s="91" t="s">
        <v>27</v>
      </c>
      <c r="F16" s="91" t="s">
        <v>28</v>
      </c>
      <c r="G16" s="91" t="s">
        <v>29</v>
      </c>
      <c r="H16" s="91" t="s">
        <v>29</v>
      </c>
      <c r="I16" s="91" t="s">
        <v>30</v>
      </c>
      <c r="J16" s="91" t="s">
        <v>31</v>
      </c>
      <c r="K16" s="80" t="s">
        <v>27</v>
      </c>
      <c r="L16" s="91" t="s">
        <v>32</v>
      </c>
      <c r="M16" s="91" t="s">
        <v>27</v>
      </c>
      <c r="N16" s="81" t="s">
        <v>27</v>
      </c>
      <c r="O16" s="72"/>
      <c r="P16" s="91"/>
      <c r="Q16" s="91"/>
      <c r="R16" s="91"/>
      <c r="S16" s="94"/>
      <c r="T16" s="85"/>
    </row>
    <row r="17" spans="2:20" s="2" customFormat="1" x14ac:dyDescent="0.25">
      <c r="B17" s="79"/>
      <c r="C17" s="91" t="s">
        <v>33</v>
      </c>
      <c r="D17" s="91" t="s">
        <v>33</v>
      </c>
      <c r="E17" s="91" t="s">
        <v>33</v>
      </c>
      <c r="F17" s="91" t="s">
        <v>34</v>
      </c>
      <c r="G17" s="91" t="s">
        <v>34</v>
      </c>
      <c r="H17" s="91" t="s">
        <v>34</v>
      </c>
      <c r="I17" s="91" t="s">
        <v>34</v>
      </c>
      <c r="J17" s="91" t="s">
        <v>34</v>
      </c>
      <c r="K17" s="80" t="s">
        <v>35</v>
      </c>
      <c r="L17" s="91" t="s">
        <v>35</v>
      </c>
      <c r="M17" s="91" t="s">
        <v>36</v>
      </c>
      <c r="N17" s="81" t="s">
        <v>36</v>
      </c>
      <c r="O17" s="72"/>
      <c r="P17" s="91"/>
      <c r="Q17" s="91"/>
      <c r="R17" s="91"/>
      <c r="S17" s="94"/>
      <c r="T17" s="85"/>
    </row>
    <row r="18" spans="2:20" s="2" customFormat="1" ht="23.25" customHeight="1" x14ac:dyDescent="0.25">
      <c r="B18" s="79"/>
      <c r="C18" s="91" t="s">
        <v>37</v>
      </c>
      <c r="D18" s="91" t="s">
        <v>38</v>
      </c>
      <c r="E18" s="91" t="s">
        <v>39</v>
      </c>
      <c r="F18" s="15" t="s">
        <v>40</v>
      </c>
      <c r="G18" s="91" t="s">
        <v>41</v>
      </c>
      <c r="H18" s="91" t="s">
        <v>42</v>
      </c>
      <c r="I18" s="91" t="s">
        <v>43</v>
      </c>
      <c r="J18" s="91" t="s">
        <v>44</v>
      </c>
      <c r="K18" s="80"/>
      <c r="L18" s="78"/>
      <c r="M18" s="78"/>
      <c r="N18" s="82"/>
      <c r="O18" s="72"/>
      <c r="P18" s="78"/>
      <c r="Q18" s="78"/>
      <c r="R18" s="91"/>
      <c r="S18" s="94"/>
      <c r="T18" s="72"/>
    </row>
    <row r="19" spans="2:20" s="12" customFormat="1" ht="15.75" thickBot="1" x14ac:dyDescent="0.3">
      <c r="B19" s="116" t="s">
        <v>131</v>
      </c>
      <c r="C19" s="100">
        <v>250.25</v>
      </c>
      <c r="D19" s="100">
        <v>15.925000000000001</v>
      </c>
      <c r="E19" s="100">
        <v>266.17500000000001</v>
      </c>
      <c r="F19" s="100">
        <v>8960.0127135365856</v>
      </c>
      <c r="G19" s="100">
        <v>-34.541959600813108</v>
      </c>
      <c r="H19" s="100">
        <v>596.57161466341427</v>
      </c>
      <c r="I19" s="100">
        <v>-320.69079725609754</v>
      </c>
      <c r="J19" s="100">
        <v>9201.3515713430897</v>
      </c>
      <c r="K19" s="117">
        <v>2750</v>
      </c>
      <c r="L19" s="118">
        <v>175</v>
      </c>
      <c r="M19" s="119">
        <v>0.52</v>
      </c>
      <c r="N19" s="120">
        <v>0.48</v>
      </c>
      <c r="O19" s="78"/>
      <c r="P19" s="16"/>
      <c r="Q19" s="16"/>
      <c r="R19" s="17"/>
      <c r="S19" s="78"/>
      <c r="T19" s="78"/>
    </row>
    <row r="20" spans="2:20" s="12" customFormat="1" x14ac:dyDescent="0.25">
      <c r="B20" s="91"/>
      <c r="C20" s="18"/>
      <c r="D20" s="18"/>
      <c r="E20" s="18"/>
      <c r="F20" s="18"/>
      <c r="G20" s="18"/>
      <c r="H20" s="18"/>
      <c r="I20" s="18"/>
      <c r="J20" s="18"/>
      <c r="K20" s="18"/>
      <c r="L20" s="18"/>
      <c r="M20" s="18"/>
      <c r="N20" s="18"/>
      <c r="O20" s="78"/>
      <c r="P20" s="18"/>
      <c r="Q20" s="18"/>
      <c r="R20" s="83"/>
      <c r="S20" s="78"/>
      <c r="T20" s="78"/>
    </row>
    <row r="21" spans="2:20" s="2" customFormat="1" x14ac:dyDescent="0.25">
      <c r="B21" s="72" t="s">
        <v>45</v>
      </c>
      <c r="C21" s="86"/>
      <c r="D21" s="86"/>
      <c r="E21" s="86"/>
      <c r="F21" s="86"/>
      <c r="G21" s="86"/>
      <c r="H21" s="86"/>
      <c r="I21" s="86"/>
      <c r="J21" s="86"/>
      <c r="K21" s="86"/>
      <c r="L21" s="86"/>
      <c r="M21" s="19"/>
      <c r="N21" s="19"/>
      <c r="O21" s="78" t="s">
        <v>46</v>
      </c>
      <c r="P21" s="86"/>
      <c r="Q21" s="78"/>
      <c r="R21" s="94"/>
      <c r="S21" s="72"/>
      <c r="T21" s="72"/>
    </row>
    <row r="22" spans="2:20" s="2" customFormat="1" x14ac:dyDescent="0.25">
      <c r="B22" s="72" t="s">
        <v>47</v>
      </c>
      <c r="C22" s="86"/>
      <c r="D22" s="86"/>
      <c r="E22" s="72" t="s">
        <v>48</v>
      </c>
      <c r="F22" s="86"/>
      <c r="G22" s="86"/>
      <c r="H22" s="86"/>
      <c r="I22" s="86"/>
      <c r="J22" s="86"/>
      <c r="K22" s="86"/>
      <c r="L22" s="86"/>
      <c r="M22" s="19"/>
      <c r="N22" s="19"/>
      <c r="O22" s="78" t="s">
        <v>49</v>
      </c>
      <c r="P22" s="86"/>
      <c r="Q22" s="78"/>
      <c r="R22" s="94"/>
      <c r="S22" s="72"/>
      <c r="T22" s="72"/>
    </row>
    <row r="23" spans="2:20" s="2" customFormat="1" x14ac:dyDescent="0.25">
      <c r="B23" s="86"/>
      <c r="C23" s="86"/>
      <c r="D23" s="86"/>
      <c r="E23" s="72" t="s">
        <v>50</v>
      </c>
      <c r="F23" s="86"/>
      <c r="G23" s="86"/>
      <c r="H23" s="86"/>
      <c r="I23" s="86"/>
      <c r="J23" s="86"/>
      <c r="K23" s="86"/>
      <c r="L23" s="86"/>
      <c r="M23" s="19"/>
      <c r="N23" s="19"/>
      <c r="O23" s="19"/>
      <c r="P23" s="86"/>
      <c r="Q23" s="78"/>
      <c r="R23" s="94"/>
      <c r="S23" s="72"/>
      <c r="T23" s="72"/>
    </row>
    <row r="24" spans="2:20" s="2" customFormat="1" x14ac:dyDescent="0.25">
      <c r="B24" s="86"/>
      <c r="C24" s="86"/>
      <c r="D24" s="86"/>
      <c r="E24" s="72" t="s">
        <v>51</v>
      </c>
      <c r="F24" s="86"/>
      <c r="G24" s="86"/>
      <c r="H24" s="86"/>
      <c r="I24" s="86"/>
      <c r="J24" s="86"/>
      <c r="K24" s="86"/>
      <c r="L24" s="86"/>
      <c r="M24" s="19"/>
      <c r="N24" s="19"/>
      <c r="O24" s="86"/>
      <c r="P24" s="86"/>
      <c r="Q24" s="78"/>
      <c r="R24" s="94"/>
      <c r="S24" s="72"/>
      <c r="T24" s="72"/>
    </row>
    <row r="25" spans="2:20" s="2" customFormat="1" x14ac:dyDescent="0.25">
      <c r="B25" s="72" t="s">
        <v>52</v>
      </c>
      <c r="C25" s="86"/>
      <c r="D25" s="86"/>
      <c r="E25" s="86"/>
      <c r="F25" s="20"/>
      <c r="G25" s="20"/>
      <c r="H25" s="20"/>
      <c r="I25" s="86"/>
      <c r="J25" s="86"/>
      <c r="K25" s="86"/>
      <c r="L25" s="86"/>
      <c r="M25" s="19"/>
      <c r="N25" s="19"/>
      <c r="O25" s="86"/>
      <c r="P25" s="19"/>
      <c r="Q25" s="78"/>
      <c r="R25" s="94"/>
      <c r="S25" s="72"/>
      <c r="T25" s="72"/>
    </row>
    <row r="26" spans="2:20" s="2" customFormat="1" x14ac:dyDescent="0.25">
      <c r="B26" s="72" t="s">
        <v>53</v>
      </c>
      <c r="C26" s="86"/>
      <c r="D26" s="86"/>
      <c r="E26" s="86"/>
      <c r="F26" s="86"/>
      <c r="G26" s="86"/>
      <c r="H26" s="86"/>
      <c r="I26" s="86"/>
      <c r="J26" s="86"/>
      <c r="K26" s="86"/>
      <c r="L26" s="86"/>
      <c r="M26" s="19"/>
      <c r="N26" s="19"/>
      <c r="O26" s="86"/>
      <c r="P26" s="19"/>
      <c r="Q26" s="78"/>
      <c r="R26" s="94"/>
      <c r="S26" s="72"/>
      <c r="T26" s="72"/>
    </row>
    <row r="27" spans="2:20" s="2" customFormat="1" x14ac:dyDescent="0.25">
      <c r="B27" s="72" t="s">
        <v>54</v>
      </c>
      <c r="C27" s="86"/>
      <c r="D27" s="86"/>
      <c r="E27" s="86"/>
      <c r="F27" s="20"/>
      <c r="G27" s="20"/>
      <c r="H27" s="20"/>
      <c r="I27" s="86"/>
      <c r="J27" s="86"/>
      <c r="K27" s="86"/>
      <c r="L27" s="86"/>
      <c r="M27" s="19"/>
      <c r="N27" s="19"/>
      <c r="O27" s="19"/>
      <c r="P27" s="19"/>
      <c r="Q27" s="78"/>
      <c r="R27" s="94"/>
      <c r="S27" s="72"/>
      <c r="T27" s="72"/>
    </row>
    <row r="28" spans="2:20" s="2" customFormat="1" x14ac:dyDescent="0.25">
      <c r="B28" s="72" t="s">
        <v>55</v>
      </c>
      <c r="C28" s="86"/>
      <c r="D28" s="86"/>
      <c r="E28" s="86"/>
      <c r="F28" s="20"/>
      <c r="G28" s="20"/>
      <c r="H28" s="20"/>
      <c r="I28" s="86"/>
      <c r="J28" s="86"/>
      <c r="K28" s="86"/>
      <c r="L28" s="86"/>
      <c r="M28" s="19"/>
      <c r="N28" s="19"/>
      <c r="O28" s="19"/>
      <c r="P28" s="19"/>
      <c r="Q28" s="78"/>
      <c r="R28" s="94"/>
      <c r="S28" s="72"/>
      <c r="T28" s="72"/>
    </row>
    <row r="29" spans="2:20" s="12" customFormat="1" x14ac:dyDescent="0.25">
      <c r="B29" s="19"/>
      <c r="C29" s="72" t="s">
        <v>56</v>
      </c>
      <c r="D29" s="86"/>
      <c r="E29" s="86"/>
      <c r="F29" s="86"/>
      <c r="G29" s="86"/>
      <c r="H29" s="86"/>
      <c r="I29" s="19"/>
      <c r="J29" s="19"/>
      <c r="K29" s="19"/>
      <c r="L29" s="19"/>
      <c r="M29" s="19"/>
      <c r="N29" s="19"/>
      <c r="O29" s="19"/>
      <c r="P29" s="19"/>
      <c r="Q29" s="78"/>
      <c r="R29" s="78"/>
      <c r="S29" s="78"/>
      <c r="T29" s="78"/>
    </row>
    <row r="30" spans="2:20" s="12" customFormat="1" x14ac:dyDescent="0.25">
      <c r="B30" s="19"/>
      <c r="C30" s="72" t="s">
        <v>57</v>
      </c>
      <c r="D30" s="86"/>
      <c r="E30" s="86"/>
      <c r="F30" s="86"/>
      <c r="G30" s="86"/>
      <c r="H30" s="86"/>
      <c r="I30" s="19"/>
      <c r="J30" s="19"/>
      <c r="K30" s="19"/>
      <c r="L30" s="19"/>
      <c r="M30" s="19"/>
      <c r="N30" s="19"/>
      <c r="O30" s="19"/>
      <c r="P30" s="19"/>
      <c r="Q30" s="78"/>
      <c r="R30" s="78"/>
      <c r="S30" s="78"/>
      <c r="T30" s="78"/>
    </row>
    <row r="31" spans="2:20" s="12" customFormat="1" x14ac:dyDescent="0.25">
      <c r="B31" s="84" t="s">
        <v>58</v>
      </c>
      <c r="C31" s="86"/>
      <c r="D31" s="86"/>
      <c r="E31" s="86"/>
      <c r="F31" s="86"/>
      <c r="G31" s="86"/>
      <c r="H31" s="86"/>
      <c r="I31" s="19"/>
      <c r="J31" s="19"/>
      <c r="K31" s="19"/>
      <c r="L31" s="19"/>
      <c r="M31" s="19"/>
      <c r="N31" s="19"/>
      <c r="O31" s="19"/>
      <c r="P31" s="19"/>
      <c r="Q31" s="78"/>
      <c r="R31" s="78"/>
      <c r="S31" s="78"/>
      <c r="T31" s="78"/>
    </row>
    <row r="32" spans="2:20" s="12" customFormat="1" ht="14.45" customHeight="1" x14ac:dyDescent="0.25">
      <c r="B32" s="138" t="s">
        <v>59</v>
      </c>
      <c r="C32" s="138"/>
      <c r="D32" s="138"/>
      <c r="E32" s="138"/>
      <c r="F32" s="138"/>
      <c r="G32" s="138"/>
      <c r="H32" s="138"/>
      <c r="I32" s="138"/>
      <c r="J32" s="138"/>
      <c r="K32" s="138"/>
      <c r="L32" s="138"/>
      <c r="M32" s="138"/>
      <c r="N32" s="138"/>
      <c r="O32" s="138"/>
      <c r="P32" s="138"/>
      <c r="Q32" s="87"/>
      <c r="R32" s="87"/>
      <c r="S32" s="87"/>
      <c r="T32" s="78"/>
    </row>
    <row r="33" spans="2:19" s="12" customFormat="1" x14ac:dyDescent="0.25">
      <c r="B33" s="72"/>
      <c r="C33" s="21"/>
      <c r="D33" s="21"/>
      <c r="E33" s="21"/>
      <c r="F33" s="21"/>
      <c r="G33" s="21"/>
      <c r="H33" s="21"/>
      <c r="I33" s="21"/>
      <c r="J33" s="21"/>
      <c r="K33" s="21"/>
      <c r="L33" s="21"/>
      <c r="M33" s="21"/>
      <c r="N33" s="21"/>
      <c r="O33" s="21"/>
      <c r="P33" s="21"/>
      <c r="Q33" s="87"/>
      <c r="R33" s="87"/>
      <c r="S33" s="87"/>
    </row>
    <row r="34" spans="2:19" s="2" customFormat="1" x14ac:dyDescent="0.25">
      <c r="B34" s="72"/>
      <c r="C34" s="72"/>
      <c r="D34" s="72"/>
      <c r="E34" s="72"/>
      <c r="F34" s="72"/>
      <c r="G34" s="72"/>
      <c r="H34" s="72"/>
      <c r="I34" s="72"/>
      <c r="J34" s="72"/>
      <c r="K34" s="72"/>
      <c r="L34" s="72"/>
      <c r="M34" s="78"/>
      <c r="N34" s="78"/>
      <c r="O34" s="78"/>
      <c r="P34" s="78"/>
      <c r="Q34" s="78"/>
      <c r="R34" s="94"/>
      <c r="S34" s="72"/>
    </row>
    <row r="35" spans="2:19" s="2" customFormat="1" x14ac:dyDescent="0.25">
      <c r="K35" s="22"/>
      <c r="M35" s="12"/>
      <c r="N35" s="12"/>
      <c r="O35" s="12"/>
      <c r="P35" s="12"/>
      <c r="Q35" s="12"/>
      <c r="R35" s="4"/>
    </row>
    <row r="36" spans="2:19" s="2" customFormat="1" x14ac:dyDescent="0.25">
      <c r="E36" s="14"/>
      <c r="M36" s="12"/>
      <c r="N36" s="12"/>
      <c r="O36" s="12"/>
      <c r="P36" s="12"/>
      <c r="Q36" s="12"/>
      <c r="R36" s="4"/>
    </row>
    <row r="37" spans="2:19" s="2" customFormat="1" x14ac:dyDescent="0.25">
      <c r="M37" s="12"/>
      <c r="N37" s="12"/>
      <c r="O37" s="12"/>
      <c r="P37" s="12"/>
      <c r="Q37" s="12"/>
      <c r="R37" s="4"/>
    </row>
    <row r="38" spans="2:19" s="2" customFormat="1" x14ac:dyDescent="0.25">
      <c r="M38" s="12"/>
      <c r="N38" s="12"/>
      <c r="O38" s="12"/>
      <c r="P38" s="12"/>
      <c r="Q38" s="12"/>
      <c r="R38" s="4"/>
    </row>
    <row r="39" spans="2:19" s="2" customFormat="1" x14ac:dyDescent="0.25">
      <c r="M39" s="12"/>
      <c r="N39" s="12"/>
      <c r="O39" s="12"/>
      <c r="P39" s="12"/>
      <c r="Q39" s="12"/>
      <c r="R39" s="4"/>
    </row>
    <row r="40" spans="2:19" s="2" customFormat="1" x14ac:dyDescent="0.25">
      <c r="M40" s="12"/>
      <c r="N40" s="12"/>
      <c r="O40" s="12"/>
      <c r="P40" s="12"/>
      <c r="Q40" s="12"/>
      <c r="R40" s="69"/>
    </row>
    <row r="41" spans="2:19" s="2" customFormat="1" x14ac:dyDescent="0.25">
      <c r="M41" s="12"/>
      <c r="N41" s="12"/>
      <c r="O41" s="12"/>
      <c r="P41" s="12"/>
      <c r="Q41" s="12"/>
      <c r="R41" s="69"/>
    </row>
    <row r="42" spans="2:19" s="2" customFormat="1" x14ac:dyDescent="0.25">
      <c r="C42" s="14"/>
      <c r="D42" s="14"/>
      <c r="E42" s="14"/>
      <c r="F42" s="14"/>
      <c r="G42" s="14"/>
      <c r="H42" s="14"/>
      <c r="I42" s="14"/>
      <c r="J42" s="14"/>
      <c r="K42" s="14"/>
      <c r="L42" s="14"/>
      <c r="M42" s="14"/>
      <c r="N42" s="14"/>
      <c r="O42" s="14"/>
      <c r="P42" s="14"/>
      <c r="Q42" s="14"/>
      <c r="R42" s="14"/>
    </row>
    <row r="43" spans="2:19" s="2" customFormat="1" x14ac:dyDescent="0.25">
      <c r="C43" s="14"/>
      <c r="D43" s="14"/>
      <c r="E43" s="14"/>
      <c r="F43" s="14"/>
      <c r="G43" s="14"/>
      <c r="H43" s="14"/>
      <c r="I43" s="14"/>
      <c r="J43" s="14"/>
      <c r="K43" s="14"/>
      <c r="L43" s="14"/>
      <c r="M43" s="14"/>
      <c r="N43" s="14"/>
      <c r="O43" s="14"/>
      <c r="P43" s="14"/>
      <c r="Q43" s="14"/>
      <c r="R43" s="14"/>
    </row>
    <row r="44" spans="2:19" s="2" customFormat="1" x14ac:dyDescent="0.25">
      <c r="C44" s="14"/>
      <c r="D44" s="14"/>
      <c r="E44" s="14"/>
      <c r="F44" s="14"/>
      <c r="G44" s="14"/>
      <c r="H44" s="14"/>
      <c r="I44" s="14"/>
      <c r="J44" s="14"/>
      <c r="K44" s="14"/>
      <c r="L44" s="14"/>
      <c r="M44" s="14"/>
      <c r="N44" s="14"/>
      <c r="O44" s="14"/>
      <c r="P44" s="14"/>
      <c r="Q44" s="14"/>
      <c r="R44" s="14"/>
    </row>
    <row r="45" spans="2:19" s="2" customFormat="1" x14ac:dyDescent="0.25">
      <c r="C45" s="14"/>
      <c r="D45" s="14"/>
      <c r="E45" s="14"/>
      <c r="F45" s="14"/>
      <c r="G45" s="14"/>
      <c r="H45" s="14"/>
      <c r="I45" s="14"/>
      <c r="J45" s="14"/>
      <c r="K45" s="14"/>
      <c r="L45" s="14"/>
      <c r="M45" s="14"/>
      <c r="N45" s="14"/>
      <c r="O45" s="14"/>
      <c r="P45" s="14"/>
      <c r="Q45" s="14"/>
      <c r="R45" s="14"/>
    </row>
    <row r="46" spans="2:19" s="2" customFormat="1" x14ac:dyDescent="0.25">
      <c r="M46" s="12"/>
      <c r="N46" s="12"/>
      <c r="O46" s="12"/>
      <c r="P46" s="12"/>
      <c r="Q46" s="12"/>
      <c r="R46" s="69"/>
    </row>
    <row r="47" spans="2:19" s="2" customFormat="1" x14ac:dyDescent="0.25">
      <c r="M47" s="12"/>
      <c r="N47" s="12"/>
      <c r="O47" s="12"/>
      <c r="P47" s="12"/>
      <c r="Q47" s="12"/>
      <c r="R47" s="69"/>
    </row>
    <row r="48" spans="2:19" s="2" customFormat="1" x14ac:dyDescent="0.25">
      <c r="M48" s="12"/>
      <c r="N48" s="12"/>
      <c r="O48" s="12"/>
      <c r="P48" s="12"/>
      <c r="Q48" s="12"/>
      <c r="R48" s="69"/>
    </row>
    <row r="49" spans="3:18" s="2" customFormat="1" x14ac:dyDescent="0.25">
      <c r="M49" s="12"/>
      <c r="N49" s="12"/>
      <c r="O49" s="12"/>
      <c r="P49" s="12"/>
      <c r="Q49" s="12"/>
      <c r="R49" s="69"/>
    </row>
    <row r="50" spans="3:18" s="2" customFormat="1" x14ac:dyDescent="0.25">
      <c r="M50" s="12"/>
      <c r="N50" s="12"/>
      <c r="O50" s="12"/>
      <c r="P50" s="12"/>
      <c r="Q50" s="12"/>
      <c r="R50" s="69"/>
    </row>
    <row r="51" spans="3:18" s="2" customFormat="1" x14ac:dyDescent="0.25">
      <c r="M51" s="12"/>
      <c r="N51" s="12"/>
      <c r="O51" s="12"/>
      <c r="P51" s="12"/>
      <c r="Q51" s="12"/>
      <c r="R51" s="69"/>
    </row>
    <row r="52" spans="3:18" s="2" customFormat="1" x14ac:dyDescent="0.25">
      <c r="C52" s="14"/>
      <c r="D52" s="14"/>
      <c r="E52" s="14"/>
      <c r="F52" s="14"/>
      <c r="G52" s="14"/>
      <c r="H52" s="14"/>
      <c r="I52" s="14"/>
      <c r="J52" s="14"/>
      <c r="K52" s="14"/>
      <c r="L52" s="14"/>
      <c r="M52" s="14"/>
      <c r="N52" s="14"/>
      <c r="O52" s="14"/>
      <c r="P52" s="14"/>
      <c r="Q52" s="14"/>
      <c r="R52" s="14"/>
    </row>
    <row r="53" spans="3:18" s="2" customFormat="1" x14ac:dyDescent="0.25">
      <c r="C53" s="14"/>
      <c r="D53" s="14"/>
      <c r="E53" s="14"/>
      <c r="F53" s="14"/>
      <c r="G53" s="14"/>
      <c r="H53" s="14"/>
      <c r="I53" s="14"/>
      <c r="J53" s="14"/>
      <c r="K53" s="14"/>
      <c r="L53" s="14"/>
      <c r="M53" s="14"/>
      <c r="N53" s="14"/>
      <c r="O53" s="14"/>
      <c r="P53" s="14"/>
      <c r="Q53" s="14"/>
      <c r="R53" s="14"/>
    </row>
    <row r="54" spans="3:18" s="2" customFormat="1" x14ac:dyDescent="0.25">
      <c r="C54" s="14"/>
      <c r="D54" s="14"/>
      <c r="E54" s="14"/>
      <c r="F54" s="14"/>
      <c r="G54" s="14"/>
      <c r="H54" s="14"/>
      <c r="I54" s="14"/>
      <c r="J54" s="14"/>
      <c r="K54" s="14"/>
      <c r="L54" s="14"/>
      <c r="M54" s="14"/>
      <c r="N54" s="14"/>
      <c r="O54" s="14"/>
      <c r="P54" s="14"/>
      <c r="Q54" s="14"/>
      <c r="R54" s="14"/>
    </row>
    <row r="55" spans="3:18" s="2" customFormat="1" x14ac:dyDescent="0.25">
      <c r="C55" s="14"/>
      <c r="D55" s="14"/>
      <c r="E55" s="14"/>
      <c r="F55" s="14"/>
      <c r="G55" s="14"/>
      <c r="H55" s="14"/>
      <c r="I55" s="14"/>
      <c r="J55" s="14"/>
      <c r="K55" s="14"/>
      <c r="L55" s="14"/>
      <c r="M55" s="14"/>
      <c r="N55" s="14"/>
      <c r="O55" s="14"/>
      <c r="P55" s="14"/>
      <c r="Q55" s="14"/>
      <c r="R55" s="14"/>
    </row>
    <row r="56" spans="3:18" s="2" customFormat="1" x14ac:dyDescent="0.25">
      <c r="C56" s="14"/>
      <c r="D56" s="14"/>
      <c r="E56" s="14"/>
      <c r="F56" s="14"/>
      <c r="G56" s="14"/>
      <c r="H56" s="14"/>
      <c r="I56" s="14"/>
      <c r="J56" s="14"/>
      <c r="K56" s="14"/>
      <c r="L56" s="14"/>
      <c r="M56" s="14"/>
      <c r="N56" s="14"/>
      <c r="O56" s="14"/>
      <c r="P56" s="14"/>
      <c r="Q56" s="14"/>
      <c r="R56" s="14"/>
    </row>
    <row r="57" spans="3:18" s="2" customFormat="1" x14ac:dyDescent="0.25">
      <c r="M57" s="12"/>
      <c r="N57" s="12"/>
      <c r="O57" s="12"/>
      <c r="P57" s="12"/>
      <c r="Q57" s="12"/>
      <c r="R57" s="69"/>
    </row>
    <row r="58" spans="3:18" s="2" customFormat="1" x14ac:dyDescent="0.25">
      <c r="M58" s="12"/>
      <c r="N58" s="12"/>
      <c r="O58" s="12"/>
      <c r="P58" s="12"/>
      <c r="Q58" s="12"/>
      <c r="R58" s="69"/>
    </row>
    <row r="59" spans="3:18" s="2" customFormat="1" x14ac:dyDescent="0.25">
      <c r="M59" s="12"/>
      <c r="N59" s="12"/>
      <c r="O59" s="12"/>
      <c r="P59" s="12"/>
      <c r="Q59" s="12"/>
      <c r="R59" s="69"/>
    </row>
    <row r="60" spans="3:18" s="2" customFormat="1" x14ac:dyDescent="0.25">
      <c r="M60" s="12"/>
      <c r="N60" s="12"/>
      <c r="O60" s="12"/>
      <c r="P60" s="12"/>
      <c r="Q60" s="12"/>
      <c r="R60" s="69"/>
    </row>
    <row r="61" spans="3:18" s="2" customFormat="1" x14ac:dyDescent="0.25">
      <c r="M61" s="12"/>
      <c r="N61" s="12"/>
      <c r="O61" s="12"/>
      <c r="P61" s="12"/>
      <c r="Q61" s="12"/>
      <c r="R61" s="69"/>
    </row>
    <row r="62" spans="3:18" s="2" customFormat="1" x14ac:dyDescent="0.25">
      <c r="M62" s="12"/>
      <c r="N62" s="12"/>
      <c r="O62" s="12"/>
      <c r="P62" s="12"/>
      <c r="Q62" s="12"/>
      <c r="R62" s="69"/>
    </row>
    <row r="63" spans="3:18" s="2" customFormat="1" x14ac:dyDescent="0.25">
      <c r="M63" s="12"/>
      <c r="N63" s="12"/>
      <c r="O63" s="12"/>
      <c r="P63" s="12"/>
      <c r="Q63" s="12"/>
      <c r="R63" s="69"/>
    </row>
    <row r="64" spans="3:18" s="2" customFormat="1" x14ac:dyDescent="0.25">
      <c r="M64" s="12"/>
      <c r="N64" s="12"/>
      <c r="O64" s="12"/>
      <c r="P64" s="12"/>
      <c r="Q64" s="12"/>
      <c r="R64" s="69"/>
    </row>
    <row r="65" spans="13:18" s="2" customFormat="1" x14ac:dyDescent="0.25">
      <c r="M65" s="12"/>
      <c r="N65" s="12"/>
      <c r="O65" s="12"/>
      <c r="P65" s="12"/>
      <c r="Q65" s="12"/>
      <c r="R65" s="69"/>
    </row>
    <row r="66" spans="13:18" s="2" customFormat="1" x14ac:dyDescent="0.25">
      <c r="M66" s="12"/>
      <c r="N66" s="12"/>
      <c r="O66" s="12"/>
      <c r="P66" s="12"/>
      <c r="Q66" s="12"/>
      <c r="R66" s="69"/>
    </row>
    <row r="67" spans="13:18" s="2" customFormat="1" x14ac:dyDescent="0.25">
      <c r="M67" s="12"/>
      <c r="N67" s="12"/>
      <c r="O67" s="12"/>
      <c r="P67" s="12"/>
      <c r="Q67" s="12"/>
      <c r="R67" s="69"/>
    </row>
    <row r="68" spans="13:18" s="2" customFormat="1" x14ac:dyDescent="0.25">
      <c r="M68" s="12"/>
      <c r="N68" s="12"/>
      <c r="O68" s="12"/>
      <c r="P68" s="12"/>
      <c r="Q68" s="12"/>
      <c r="R68" s="69"/>
    </row>
    <row r="69" spans="13:18" s="2" customFormat="1" x14ac:dyDescent="0.25">
      <c r="M69" s="12"/>
      <c r="N69" s="12"/>
      <c r="O69" s="12"/>
      <c r="P69" s="12"/>
      <c r="Q69" s="12"/>
      <c r="R69" s="69"/>
    </row>
    <row r="70" spans="13:18" s="2" customFormat="1" x14ac:dyDescent="0.25">
      <c r="M70" s="12"/>
      <c r="N70" s="12"/>
      <c r="O70" s="12"/>
      <c r="P70" s="12"/>
      <c r="Q70" s="12"/>
      <c r="R70" s="69"/>
    </row>
    <row r="71" spans="13:18" s="2" customFormat="1" x14ac:dyDescent="0.25">
      <c r="M71" s="12"/>
      <c r="N71" s="12"/>
      <c r="O71" s="12"/>
      <c r="P71" s="12"/>
      <c r="Q71" s="12"/>
      <c r="R71" s="69"/>
    </row>
    <row r="72" spans="13:18" s="2" customFormat="1" x14ac:dyDescent="0.25">
      <c r="M72" s="12"/>
      <c r="N72" s="12"/>
      <c r="O72" s="12"/>
      <c r="P72" s="12"/>
      <c r="Q72" s="12"/>
      <c r="R72" s="69"/>
    </row>
    <row r="73" spans="13:18" s="2" customFormat="1" x14ac:dyDescent="0.25">
      <c r="M73" s="12"/>
      <c r="N73" s="12"/>
      <c r="O73" s="12"/>
      <c r="P73" s="12"/>
      <c r="Q73" s="12"/>
      <c r="R73" s="69"/>
    </row>
    <row r="74" spans="13:18" s="2" customFormat="1" x14ac:dyDescent="0.25">
      <c r="M74" s="12"/>
      <c r="N74" s="12"/>
      <c r="O74" s="12"/>
      <c r="P74" s="12"/>
      <c r="Q74" s="12"/>
      <c r="R74" s="69"/>
    </row>
    <row r="75" spans="13:18" s="2" customFormat="1" x14ac:dyDescent="0.25">
      <c r="M75" s="12"/>
      <c r="N75" s="12"/>
      <c r="O75" s="12"/>
      <c r="P75" s="12"/>
      <c r="Q75" s="12"/>
      <c r="R75" s="69"/>
    </row>
    <row r="76" spans="13:18" s="2" customFormat="1" x14ac:dyDescent="0.25">
      <c r="M76" s="12"/>
      <c r="N76" s="12"/>
      <c r="O76" s="12"/>
      <c r="P76" s="12"/>
      <c r="Q76" s="12"/>
      <c r="R76" s="69"/>
    </row>
    <row r="77" spans="13:18" s="2" customFormat="1" x14ac:dyDescent="0.25">
      <c r="M77" s="12"/>
      <c r="N77" s="12"/>
      <c r="O77" s="12"/>
      <c r="P77" s="12"/>
      <c r="Q77" s="12"/>
      <c r="R77" s="69"/>
    </row>
    <row r="78" spans="13:18" s="2" customFormat="1" x14ac:dyDescent="0.25">
      <c r="M78" s="12"/>
      <c r="N78" s="12"/>
      <c r="O78" s="12"/>
      <c r="P78" s="12"/>
      <c r="Q78" s="12"/>
      <c r="R78" s="69"/>
    </row>
    <row r="79" spans="13:18" s="2" customFormat="1" x14ac:dyDescent="0.25">
      <c r="M79" s="12"/>
      <c r="N79" s="12"/>
      <c r="O79" s="12"/>
      <c r="P79" s="12"/>
      <c r="Q79" s="12"/>
      <c r="R79" s="69"/>
    </row>
    <row r="80" spans="13:18" s="2" customFormat="1" x14ac:dyDescent="0.25">
      <c r="M80" s="12"/>
      <c r="N80" s="12"/>
      <c r="O80" s="12"/>
      <c r="P80" s="12"/>
      <c r="Q80" s="12"/>
      <c r="R80" s="69"/>
    </row>
    <row r="81" spans="13:18" s="2" customFormat="1" x14ac:dyDescent="0.25">
      <c r="M81" s="12"/>
      <c r="N81" s="12"/>
      <c r="O81" s="12"/>
      <c r="P81" s="12"/>
      <c r="Q81" s="12"/>
      <c r="R81" s="69"/>
    </row>
    <row r="82" spans="13:18" s="2" customFormat="1" x14ac:dyDescent="0.25">
      <c r="M82" s="12"/>
      <c r="N82" s="12"/>
      <c r="O82" s="12"/>
      <c r="P82" s="12"/>
      <c r="Q82" s="12"/>
      <c r="R82" s="69"/>
    </row>
    <row r="83" spans="13:18" s="2" customFormat="1" x14ac:dyDescent="0.25">
      <c r="M83" s="12"/>
      <c r="N83" s="12"/>
      <c r="O83" s="12"/>
      <c r="P83" s="12"/>
      <c r="Q83" s="12"/>
      <c r="R83" s="69"/>
    </row>
    <row r="84" spans="13:18" s="2" customFormat="1" x14ac:dyDescent="0.25">
      <c r="M84" s="12"/>
      <c r="N84" s="12"/>
      <c r="O84" s="12"/>
      <c r="P84" s="12"/>
      <c r="Q84" s="12"/>
      <c r="R84" s="69"/>
    </row>
    <row r="85" spans="13:18" s="2" customFormat="1" x14ac:dyDescent="0.25">
      <c r="M85" s="12"/>
      <c r="N85" s="12"/>
      <c r="O85" s="12"/>
      <c r="P85" s="12"/>
      <c r="Q85" s="12"/>
      <c r="R85" s="69"/>
    </row>
    <row r="86" spans="13:18" s="2" customFormat="1" x14ac:dyDescent="0.25">
      <c r="M86" s="12"/>
      <c r="N86" s="12"/>
      <c r="O86" s="12"/>
      <c r="P86" s="12"/>
      <c r="Q86" s="12"/>
      <c r="R86" s="69"/>
    </row>
    <row r="87" spans="13:18" s="2" customFormat="1" x14ac:dyDescent="0.25">
      <c r="M87" s="12"/>
      <c r="N87" s="12"/>
      <c r="O87" s="12"/>
      <c r="P87" s="12"/>
      <c r="Q87" s="12"/>
      <c r="R87" s="69"/>
    </row>
    <row r="88" spans="13:18" s="2" customFormat="1" x14ac:dyDescent="0.25">
      <c r="M88" s="12"/>
      <c r="N88" s="12"/>
      <c r="O88" s="12"/>
      <c r="P88" s="12"/>
      <c r="Q88" s="12"/>
      <c r="R88" s="69"/>
    </row>
    <row r="89" spans="13:18" s="2" customFormat="1" x14ac:dyDescent="0.25">
      <c r="M89" s="12"/>
      <c r="N89" s="12"/>
      <c r="O89" s="12"/>
      <c r="P89" s="12"/>
      <c r="Q89" s="12"/>
      <c r="R89" s="69"/>
    </row>
    <row r="90" spans="13:18" s="2" customFormat="1" x14ac:dyDescent="0.25">
      <c r="M90" s="12"/>
      <c r="N90" s="12"/>
      <c r="O90" s="12"/>
      <c r="P90" s="12"/>
      <c r="Q90" s="12"/>
      <c r="R90" s="69"/>
    </row>
    <row r="91" spans="13:18" s="2" customFormat="1" x14ac:dyDescent="0.25">
      <c r="M91" s="12"/>
      <c r="N91" s="12"/>
      <c r="O91" s="12"/>
      <c r="P91" s="12"/>
      <c r="Q91" s="12"/>
      <c r="R91" s="69"/>
    </row>
    <row r="92" spans="13:18" s="2" customFormat="1" x14ac:dyDescent="0.25">
      <c r="M92" s="12"/>
      <c r="N92" s="12"/>
      <c r="O92" s="12"/>
      <c r="P92" s="12"/>
      <c r="Q92" s="12"/>
      <c r="R92" s="69"/>
    </row>
    <row r="93" spans="13:18" s="2" customFormat="1" x14ac:dyDescent="0.25">
      <c r="M93" s="12"/>
      <c r="N93" s="12"/>
      <c r="O93" s="12"/>
      <c r="P93" s="12"/>
      <c r="Q93" s="12"/>
      <c r="R93" s="69"/>
    </row>
    <row r="94" spans="13:18" s="2" customFormat="1" x14ac:dyDescent="0.25">
      <c r="M94" s="12"/>
      <c r="N94" s="12"/>
      <c r="O94" s="12"/>
      <c r="P94" s="12"/>
      <c r="Q94" s="12"/>
      <c r="R94" s="69"/>
    </row>
    <row r="95" spans="13:18" s="2" customFormat="1" x14ac:dyDescent="0.25">
      <c r="M95" s="12"/>
      <c r="N95" s="12"/>
      <c r="O95" s="12"/>
      <c r="P95" s="12"/>
      <c r="Q95" s="12"/>
      <c r="R95" s="69"/>
    </row>
    <row r="96" spans="13:18" s="2" customFormat="1" x14ac:dyDescent="0.25">
      <c r="M96" s="12"/>
      <c r="N96" s="12"/>
      <c r="O96" s="12"/>
      <c r="P96" s="12"/>
      <c r="Q96" s="12"/>
      <c r="R96" s="69"/>
    </row>
    <row r="97" spans="13:18" s="2" customFormat="1" x14ac:dyDescent="0.25">
      <c r="M97" s="12"/>
      <c r="N97" s="12"/>
      <c r="O97" s="12"/>
      <c r="P97" s="12"/>
      <c r="Q97" s="12"/>
      <c r="R97" s="69"/>
    </row>
    <row r="98" spans="13:18" s="2" customFormat="1" x14ac:dyDescent="0.25">
      <c r="M98" s="12"/>
      <c r="N98" s="12"/>
      <c r="O98" s="12"/>
      <c r="P98" s="12"/>
      <c r="Q98" s="12"/>
      <c r="R98" s="69"/>
    </row>
    <row r="99" spans="13:18" s="2" customFormat="1" x14ac:dyDescent="0.25">
      <c r="M99" s="12"/>
      <c r="N99" s="12"/>
      <c r="O99" s="12"/>
      <c r="P99" s="12"/>
      <c r="Q99" s="12"/>
      <c r="R99" s="69"/>
    </row>
    <row r="100" spans="13:18" s="2" customFormat="1" x14ac:dyDescent="0.25">
      <c r="M100" s="12"/>
      <c r="N100" s="12"/>
      <c r="O100" s="12"/>
      <c r="P100" s="12"/>
      <c r="Q100" s="12"/>
      <c r="R100" s="69"/>
    </row>
    <row r="101" spans="13:18" s="2" customFormat="1" x14ac:dyDescent="0.25">
      <c r="M101" s="12"/>
      <c r="N101" s="12"/>
      <c r="O101" s="12"/>
      <c r="P101" s="12"/>
      <c r="Q101" s="12"/>
      <c r="R101" s="69"/>
    </row>
    <row r="102" spans="13:18" s="2" customFormat="1" x14ac:dyDescent="0.25">
      <c r="M102" s="12"/>
      <c r="N102" s="12"/>
      <c r="O102" s="12"/>
      <c r="P102" s="12"/>
      <c r="Q102" s="12"/>
      <c r="R102" s="69"/>
    </row>
    <row r="103" spans="13:18" s="2" customFormat="1" x14ac:dyDescent="0.25">
      <c r="M103" s="12"/>
      <c r="N103" s="12"/>
      <c r="O103" s="12"/>
      <c r="P103" s="12"/>
      <c r="Q103" s="12"/>
      <c r="R103" s="69"/>
    </row>
    <row r="104" spans="13:18" s="2" customFormat="1" x14ac:dyDescent="0.25">
      <c r="M104" s="12"/>
      <c r="N104" s="12"/>
      <c r="O104" s="12"/>
      <c r="P104" s="12"/>
      <c r="Q104" s="12"/>
      <c r="R104" s="69"/>
    </row>
    <row r="105" spans="13:18" s="2" customFormat="1" x14ac:dyDescent="0.25">
      <c r="M105" s="12"/>
      <c r="N105" s="12"/>
      <c r="O105" s="12"/>
      <c r="P105" s="12"/>
      <c r="Q105" s="12"/>
      <c r="R105" s="69"/>
    </row>
    <row r="106" spans="13:18" s="2" customFormat="1" x14ac:dyDescent="0.25">
      <c r="M106" s="12"/>
      <c r="N106" s="12"/>
      <c r="O106" s="12"/>
      <c r="P106" s="12"/>
      <c r="Q106" s="12"/>
      <c r="R106" s="69"/>
    </row>
    <row r="107" spans="13:18" s="2" customFormat="1" x14ac:dyDescent="0.25">
      <c r="M107" s="12"/>
      <c r="N107" s="12"/>
      <c r="O107" s="12"/>
      <c r="P107" s="12"/>
      <c r="Q107" s="12"/>
      <c r="R107" s="69"/>
    </row>
    <row r="108" spans="13:18" s="2" customFormat="1" x14ac:dyDescent="0.25">
      <c r="M108" s="12"/>
      <c r="N108" s="12"/>
      <c r="O108" s="12"/>
      <c r="P108" s="12"/>
      <c r="Q108" s="12"/>
      <c r="R108" s="69"/>
    </row>
    <row r="109" spans="13:18" s="2" customFormat="1" x14ac:dyDescent="0.25">
      <c r="M109" s="12"/>
      <c r="N109" s="12"/>
      <c r="O109" s="12"/>
      <c r="P109" s="12"/>
      <c r="Q109" s="12"/>
      <c r="R109" s="69"/>
    </row>
    <row r="110" spans="13:18" s="2" customFormat="1" x14ac:dyDescent="0.25">
      <c r="M110" s="12"/>
      <c r="N110" s="12"/>
      <c r="O110" s="12"/>
      <c r="P110" s="12"/>
      <c r="Q110" s="12"/>
      <c r="R110" s="69"/>
    </row>
    <row r="111" spans="13:18" s="2" customFormat="1" x14ac:dyDescent="0.25">
      <c r="M111" s="12"/>
      <c r="N111" s="12"/>
      <c r="O111" s="12"/>
      <c r="P111" s="12"/>
      <c r="Q111" s="12"/>
      <c r="R111" s="69"/>
    </row>
    <row r="112" spans="13:18" s="2" customFormat="1" x14ac:dyDescent="0.25">
      <c r="M112" s="12"/>
      <c r="N112" s="12"/>
      <c r="O112" s="12"/>
      <c r="P112" s="12"/>
      <c r="Q112" s="12"/>
      <c r="R112" s="69"/>
    </row>
    <row r="113" spans="13:18" s="2" customFormat="1" x14ac:dyDescent="0.25">
      <c r="M113" s="12"/>
      <c r="N113" s="12"/>
      <c r="O113" s="12"/>
      <c r="P113" s="12"/>
      <c r="Q113" s="12"/>
      <c r="R113" s="69"/>
    </row>
    <row r="114" spans="13:18" s="2" customFormat="1" x14ac:dyDescent="0.25">
      <c r="M114" s="12"/>
      <c r="N114" s="12"/>
      <c r="O114" s="12"/>
      <c r="P114" s="12"/>
      <c r="Q114" s="12"/>
      <c r="R114" s="69"/>
    </row>
    <row r="115" spans="13:18" s="2" customFormat="1" x14ac:dyDescent="0.25">
      <c r="M115" s="12"/>
      <c r="N115" s="12"/>
      <c r="O115" s="12"/>
      <c r="P115" s="12"/>
      <c r="Q115" s="12"/>
      <c r="R115" s="69"/>
    </row>
    <row r="116" spans="13:18" s="2" customFormat="1" x14ac:dyDescent="0.25">
      <c r="M116" s="12"/>
      <c r="N116" s="12"/>
      <c r="O116" s="12"/>
      <c r="P116" s="12"/>
      <c r="Q116" s="12"/>
      <c r="R116" s="69"/>
    </row>
    <row r="117" spans="13:18" s="2" customFormat="1" x14ac:dyDescent="0.25">
      <c r="M117" s="12"/>
      <c r="N117" s="12"/>
      <c r="O117" s="12"/>
      <c r="P117" s="12"/>
      <c r="Q117" s="12"/>
      <c r="R117" s="69"/>
    </row>
    <row r="118" spans="13:18" s="2" customFormat="1" x14ac:dyDescent="0.25">
      <c r="M118" s="12"/>
      <c r="N118" s="12"/>
      <c r="O118" s="12"/>
      <c r="P118" s="12"/>
      <c r="Q118" s="12"/>
      <c r="R118" s="69"/>
    </row>
    <row r="119" spans="13:18" s="2" customFormat="1" x14ac:dyDescent="0.25">
      <c r="M119" s="12"/>
      <c r="N119" s="12"/>
      <c r="O119" s="12"/>
      <c r="P119" s="12"/>
      <c r="Q119" s="12"/>
      <c r="R119" s="69"/>
    </row>
    <row r="120" spans="13:18" s="2" customFormat="1" x14ac:dyDescent="0.25">
      <c r="M120" s="12"/>
      <c r="N120" s="12"/>
      <c r="O120" s="12"/>
      <c r="P120" s="12"/>
      <c r="Q120" s="12"/>
      <c r="R120" s="69"/>
    </row>
    <row r="121" spans="13:18" s="2" customFormat="1" x14ac:dyDescent="0.25">
      <c r="M121" s="12"/>
      <c r="N121" s="12"/>
      <c r="O121" s="12"/>
      <c r="P121" s="12"/>
      <c r="Q121" s="12"/>
      <c r="R121" s="69"/>
    </row>
    <row r="122" spans="13:18" s="2" customFormat="1" x14ac:dyDescent="0.25">
      <c r="M122" s="12"/>
      <c r="N122" s="12"/>
      <c r="O122" s="12"/>
      <c r="P122" s="12"/>
      <c r="Q122" s="12"/>
      <c r="R122" s="69"/>
    </row>
    <row r="123" spans="13:18" s="2" customFormat="1" x14ac:dyDescent="0.25">
      <c r="M123" s="12"/>
      <c r="N123" s="12"/>
      <c r="O123" s="12"/>
      <c r="P123" s="12"/>
      <c r="Q123" s="12"/>
      <c r="R123" s="69"/>
    </row>
    <row r="124" spans="13:18" s="2" customFormat="1" x14ac:dyDescent="0.25">
      <c r="M124" s="12"/>
      <c r="N124" s="12"/>
      <c r="O124" s="12"/>
      <c r="P124" s="12"/>
      <c r="Q124" s="12"/>
      <c r="R124" s="69"/>
    </row>
    <row r="125" spans="13:18" s="2" customFormat="1" x14ac:dyDescent="0.25">
      <c r="M125" s="12"/>
      <c r="N125" s="12"/>
      <c r="O125" s="12"/>
      <c r="P125" s="12"/>
      <c r="Q125" s="12"/>
      <c r="R125" s="69"/>
    </row>
    <row r="126" spans="13:18" s="2" customFormat="1" x14ac:dyDescent="0.25">
      <c r="M126" s="12"/>
      <c r="N126" s="12"/>
      <c r="O126" s="12"/>
      <c r="P126" s="12"/>
      <c r="Q126" s="12"/>
      <c r="R126" s="69"/>
    </row>
    <row r="127" spans="13:18" s="2" customFormat="1" x14ac:dyDescent="0.25">
      <c r="M127" s="12"/>
      <c r="N127" s="12"/>
      <c r="O127" s="12"/>
      <c r="P127" s="12"/>
      <c r="Q127" s="12"/>
      <c r="R127" s="69"/>
    </row>
    <row r="128" spans="13:18" s="2" customFormat="1" x14ac:dyDescent="0.25">
      <c r="M128" s="12"/>
      <c r="N128" s="12"/>
      <c r="O128" s="12"/>
      <c r="P128" s="12"/>
      <c r="Q128" s="12"/>
      <c r="R128" s="69"/>
    </row>
    <row r="129" spans="13:18" s="2" customFormat="1" x14ac:dyDescent="0.25">
      <c r="M129" s="12"/>
      <c r="N129" s="12"/>
      <c r="O129" s="12"/>
      <c r="P129" s="12"/>
      <c r="Q129" s="12"/>
      <c r="R129" s="69"/>
    </row>
    <row r="130" spans="13:18" s="2" customFormat="1" x14ac:dyDescent="0.25">
      <c r="M130" s="12"/>
      <c r="N130" s="12"/>
      <c r="O130" s="12"/>
      <c r="P130" s="12"/>
      <c r="Q130" s="12"/>
      <c r="R130" s="69"/>
    </row>
    <row r="131" spans="13:18" s="2" customFormat="1" x14ac:dyDescent="0.25">
      <c r="M131" s="12"/>
      <c r="N131" s="12"/>
      <c r="O131" s="12"/>
      <c r="P131" s="12"/>
      <c r="Q131" s="12"/>
      <c r="R131" s="69"/>
    </row>
    <row r="132" spans="13:18" s="2" customFormat="1" x14ac:dyDescent="0.25">
      <c r="M132" s="12"/>
      <c r="N132" s="12"/>
      <c r="O132" s="12"/>
      <c r="P132" s="12"/>
      <c r="Q132" s="12"/>
      <c r="R132" s="69"/>
    </row>
    <row r="133" spans="13:18" s="2" customFormat="1" x14ac:dyDescent="0.25">
      <c r="M133" s="12"/>
      <c r="N133" s="12"/>
      <c r="O133" s="12"/>
      <c r="P133" s="12"/>
      <c r="Q133" s="12"/>
      <c r="R133" s="69"/>
    </row>
    <row r="134" spans="13:18" s="2" customFormat="1" x14ac:dyDescent="0.25">
      <c r="M134" s="12"/>
      <c r="N134" s="12"/>
      <c r="O134" s="12"/>
      <c r="P134" s="12"/>
      <c r="Q134" s="12"/>
      <c r="R134" s="69"/>
    </row>
    <row r="135" spans="13:18" s="2" customFormat="1" x14ac:dyDescent="0.25">
      <c r="M135" s="12"/>
      <c r="N135" s="12"/>
      <c r="O135" s="12"/>
      <c r="P135" s="12"/>
      <c r="Q135" s="12"/>
      <c r="R135" s="69"/>
    </row>
    <row r="136" spans="13:18" s="2" customFormat="1" x14ac:dyDescent="0.25">
      <c r="M136" s="12"/>
      <c r="N136" s="12"/>
      <c r="O136" s="12"/>
      <c r="P136" s="12"/>
      <c r="Q136" s="12"/>
      <c r="R136" s="69"/>
    </row>
    <row r="137" spans="13:18" s="2" customFormat="1" x14ac:dyDescent="0.25">
      <c r="M137" s="12"/>
      <c r="N137" s="12"/>
      <c r="O137" s="12"/>
      <c r="P137" s="12"/>
      <c r="Q137" s="12"/>
      <c r="R137" s="69"/>
    </row>
    <row r="138" spans="13:18" s="2" customFormat="1" x14ac:dyDescent="0.25">
      <c r="M138" s="12"/>
      <c r="N138" s="12"/>
      <c r="O138" s="12"/>
      <c r="P138" s="12"/>
      <c r="Q138" s="12"/>
      <c r="R138" s="69"/>
    </row>
    <row r="139" spans="13:18" s="2" customFormat="1" x14ac:dyDescent="0.25">
      <c r="M139" s="12"/>
      <c r="N139" s="12"/>
      <c r="O139" s="12"/>
      <c r="P139" s="12"/>
      <c r="Q139" s="12"/>
      <c r="R139" s="69"/>
    </row>
    <row r="140" spans="13:18" s="2" customFormat="1" x14ac:dyDescent="0.25">
      <c r="M140" s="12"/>
      <c r="N140" s="12"/>
      <c r="O140" s="12"/>
      <c r="P140" s="12"/>
      <c r="Q140" s="12"/>
      <c r="R140" s="69"/>
    </row>
    <row r="141" spans="13:18" s="2" customFormat="1" x14ac:dyDescent="0.25">
      <c r="M141" s="12"/>
      <c r="N141" s="12"/>
      <c r="O141" s="12"/>
      <c r="P141" s="12"/>
      <c r="Q141" s="12"/>
      <c r="R141" s="69"/>
    </row>
    <row r="142" spans="13:18" s="2" customFormat="1" x14ac:dyDescent="0.25">
      <c r="M142" s="12"/>
      <c r="N142" s="12"/>
      <c r="O142" s="12"/>
      <c r="P142" s="12"/>
      <c r="Q142" s="12"/>
      <c r="R142" s="69"/>
    </row>
    <row r="143" spans="13:18" s="2" customFormat="1" x14ac:dyDescent="0.25">
      <c r="M143" s="12"/>
      <c r="N143" s="12"/>
      <c r="O143" s="12"/>
      <c r="P143" s="12"/>
      <c r="Q143" s="12"/>
      <c r="R143" s="69"/>
    </row>
    <row r="144" spans="13:18" s="2" customFormat="1" x14ac:dyDescent="0.25">
      <c r="M144" s="12"/>
      <c r="N144" s="12"/>
      <c r="O144" s="12"/>
      <c r="P144" s="12"/>
      <c r="Q144" s="12"/>
      <c r="R144" s="69"/>
    </row>
    <row r="145" spans="13:18" s="2" customFormat="1" x14ac:dyDescent="0.25">
      <c r="M145" s="12"/>
      <c r="N145" s="12"/>
      <c r="O145" s="12"/>
      <c r="P145" s="12"/>
      <c r="Q145" s="12"/>
      <c r="R145" s="69"/>
    </row>
    <row r="146" spans="13:18" s="2" customFormat="1" x14ac:dyDescent="0.25">
      <c r="M146" s="12"/>
      <c r="N146" s="12"/>
      <c r="O146" s="12"/>
      <c r="P146" s="12"/>
      <c r="Q146" s="12"/>
      <c r="R146" s="69"/>
    </row>
    <row r="147" spans="13:18" s="2" customFormat="1" x14ac:dyDescent="0.25">
      <c r="M147" s="12"/>
      <c r="N147" s="12"/>
      <c r="O147" s="12"/>
      <c r="P147" s="12"/>
      <c r="Q147" s="12"/>
      <c r="R147" s="69"/>
    </row>
    <row r="148" spans="13:18" s="2" customFormat="1" x14ac:dyDescent="0.25">
      <c r="M148" s="12"/>
      <c r="N148" s="12"/>
      <c r="O148" s="12"/>
      <c r="P148" s="12"/>
      <c r="Q148" s="12"/>
      <c r="R148" s="69"/>
    </row>
    <row r="149" spans="13:18" s="2" customFormat="1" x14ac:dyDescent="0.25">
      <c r="M149" s="12"/>
      <c r="N149" s="12"/>
      <c r="O149" s="12"/>
      <c r="P149" s="12"/>
      <c r="Q149" s="12"/>
      <c r="R149" s="69"/>
    </row>
    <row r="150" spans="13:18" s="2" customFormat="1" x14ac:dyDescent="0.25">
      <c r="M150" s="12"/>
      <c r="N150" s="12"/>
      <c r="O150" s="12"/>
      <c r="P150" s="12"/>
      <c r="Q150" s="12"/>
      <c r="R150" s="69"/>
    </row>
    <row r="151" spans="13:18" s="2" customFormat="1" x14ac:dyDescent="0.25">
      <c r="M151" s="12"/>
      <c r="N151" s="12"/>
      <c r="O151" s="12"/>
      <c r="P151" s="12"/>
      <c r="Q151" s="12"/>
      <c r="R151" s="69"/>
    </row>
    <row r="152" spans="13:18" s="2" customFormat="1" x14ac:dyDescent="0.25">
      <c r="M152" s="12"/>
      <c r="N152" s="12"/>
      <c r="O152" s="12"/>
      <c r="P152" s="12"/>
      <c r="Q152" s="12"/>
      <c r="R152" s="69"/>
    </row>
    <row r="153" spans="13:18" s="2" customFormat="1" x14ac:dyDescent="0.25">
      <c r="M153" s="12"/>
      <c r="N153" s="12"/>
      <c r="O153" s="12"/>
      <c r="P153" s="12"/>
      <c r="Q153" s="12"/>
      <c r="R153" s="69"/>
    </row>
    <row r="154" spans="13:18" s="2" customFormat="1" x14ac:dyDescent="0.25">
      <c r="M154" s="12"/>
      <c r="N154" s="12"/>
      <c r="O154" s="12"/>
      <c r="P154" s="12"/>
      <c r="Q154" s="12"/>
      <c r="R154" s="69"/>
    </row>
    <row r="155" spans="13:18" s="2" customFormat="1" x14ac:dyDescent="0.25">
      <c r="M155" s="12"/>
      <c r="N155" s="12"/>
      <c r="O155" s="12"/>
      <c r="P155" s="12"/>
      <c r="Q155" s="12"/>
      <c r="R155" s="69"/>
    </row>
    <row r="156" spans="13:18" s="2" customFormat="1" x14ac:dyDescent="0.25">
      <c r="M156" s="12"/>
      <c r="N156" s="12"/>
      <c r="O156" s="12"/>
      <c r="P156" s="12"/>
      <c r="Q156" s="12"/>
      <c r="R156" s="69"/>
    </row>
    <row r="157" spans="13:18" s="2" customFormat="1" x14ac:dyDescent="0.25">
      <c r="M157" s="12"/>
      <c r="N157" s="12"/>
      <c r="O157" s="12"/>
      <c r="P157" s="12"/>
      <c r="Q157" s="12"/>
      <c r="R157" s="69"/>
    </row>
    <row r="158" spans="13:18" s="2" customFormat="1" x14ac:dyDescent="0.25">
      <c r="M158" s="12"/>
      <c r="N158" s="12"/>
      <c r="O158" s="12"/>
      <c r="P158" s="12"/>
      <c r="Q158" s="12"/>
      <c r="R158" s="69"/>
    </row>
    <row r="159" spans="13:18" s="2" customFormat="1" x14ac:dyDescent="0.25">
      <c r="M159" s="12"/>
      <c r="N159" s="12"/>
      <c r="O159" s="12"/>
      <c r="P159" s="12"/>
      <c r="Q159" s="12"/>
      <c r="R159" s="69"/>
    </row>
    <row r="160" spans="13:18" s="2" customFormat="1" x14ac:dyDescent="0.25">
      <c r="M160" s="12"/>
      <c r="N160" s="12"/>
      <c r="O160" s="12"/>
      <c r="P160" s="12"/>
      <c r="Q160" s="12"/>
      <c r="R160" s="69"/>
    </row>
    <row r="161" spans="13:18" s="2" customFormat="1" x14ac:dyDescent="0.25">
      <c r="M161" s="12"/>
      <c r="N161" s="12"/>
      <c r="O161" s="12"/>
      <c r="P161" s="12"/>
      <c r="Q161" s="12"/>
      <c r="R161" s="69"/>
    </row>
    <row r="162" spans="13:18" s="2" customFormat="1" x14ac:dyDescent="0.25">
      <c r="M162" s="12"/>
      <c r="N162" s="12"/>
      <c r="O162" s="12"/>
      <c r="P162" s="12"/>
      <c r="Q162" s="12"/>
      <c r="R162" s="69"/>
    </row>
    <row r="163" spans="13:18" s="2" customFormat="1" x14ac:dyDescent="0.25">
      <c r="M163" s="12"/>
      <c r="N163" s="12"/>
      <c r="O163" s="12"/>
      <c r="P163" s="12"/>
      <c r="Q163" s="12"/>
      <c r="R163" s="69"/>
    </row>
    <row r="164" spans="13:18" s="2" customFormat="1" x14ac:dyDescent="0.25">
      <c r="M164" s="12"/>
      <c r="N164" s="12"/>
      <c r="O164" s="12"/>
      <c r="P164" s="12"/>
      <c r="Q164" s="12"/>
      <c r="R164" s="69"/>
    </row>
    <row r="165" spans="13:18" s="2" customFormat="1" x14ac:dyDescent="0.25">
      <c r="M165" s="12"/>
      <c r="N165" s="12"/>
      <c r="O165" s="12"/>
      <c r="P165" s="12"/>
      <c r="Q165" s="12"/>
      <c r="R165" s="69"/>
    </row>
    <row r="166" spans="13:18" s="2" customFormat="1" x14ac:dyDescent="0.25">
      <c r="M166" s="12"/>
      <c r="N166" s="12"/>
      <c r="O166" s="12"/>
      <c r="P166" s="12"/>
      <c r="Q166" s="12"/>
      <c r="R166" s="69"/>
    </row>
    <row r="167" spans="13:18" s="2" customFormat="1" x14ac:dyDescent="0.25">
      <c r="M167" s="12"/>
      <c r="N167" s="12"/>
      <c r="O167" s="12"/>
      <c r="P167" s="12"/>
      <c r="Q167" s="12"/>
      <c r="R167" s="69"/>
    </row>
    <row r="168" spans="13:18" s="2" customFormat="1" x14ac:dyDescent="0.25">
      <c r="M168" s="12"/>
      <c r="N168" s="12"/>
      <c r="O168" s="12"/>
      <c r="P168" s="12"/>
      <c r="Q168" s="12"/>
      <c r="R168" s="69"/>
    </row>
    <row r="169" spans="13:18" s="2" customFormat="1" x14ac:dyDescent="0.25">
      <c r="M169" s="12"/>
      <c r="N169" s="12"/>
      <c r="O169" s="12"/>
      <c r="P169" s="12"/>
      <c r="Q169" s="12"/>
      <c r="R169" s="69"/>
    </row>
    <row r="170" spans="13:18" s="2" customFormat="1" x14ac:dyDescent="0.25">
      <c r="M170" s="12"/>
      <c r="N170" s="12"/>
      <c r="O170" s="12"/>
      <c r="P170" s="12"/>
      <c r="Q170" s="12"/>
      <c r="R170" s="69"/>
    </row>
    <row r="171" spans="13:18" s="2" customFormat="1" x14ac:dyDescent="0.25">
      <c r="M171" s="12"/>
      <c r="N171" s="12"/>
      <c r="O171" s="12"/>
      <c r="P171" s="12"/>
      <c r="Q171" s="12"/>
      <c r="R171" s="69"/>
    </row>
    <row r="172" spans="13:18" s="2" customFormat="1" x14ac:dyDescent="0.25">
      <c r="M172" s="12"/>
      <c r="N172" s="12"/>
      <c r="O172" s="12"/>
      <c r="P172" s="12"/>
      <c r="Q172" s="12"/>
      <c r="R172" s="69"/>
    </row>
    <row r="173" spans="13:18" s="2" customFormat="1" x14ac:dyDescent="0.25">
      <c r="M173" s="12"/>
      <c r="N173" s="12"/>
      <c r="O173" s="12"/>
      <c r="P173" s="12"/>
      <c r="Q173" s="12"/>
      <c r="R173" s="69"/>
    </row>
    <row r="174" spans="13:18" s="2" customFormat="1" x14ac:dyDescent="0.25">
      <c r="M174" s="12"/>
      <c r="N174" s="12"/>
      <c r="O174" s="12"/>
      <c r="P174" s="12"/>
      <c r="Q174" s="12"/>
      <c r="R174" s="69"/>
    </row>
    <row r="175" spans="13:18" s="2" customFormat="1" x14ac:dyDescent="0.25">
      <c r="M175" s="12"/>
      <c r="N175" s="12"/>
      <c r="O175" s="12"/>
      <c r="P175" s="12"/>
      <c r="Q175" s="12"/>
      <c r="R175" s="69"/>
    </row>
    <row r="176" spans="13:18" s="2" customFormat="1" x14ac:dyDescent="0.25">
      <c r="M176" s="12"/>
      <c r="N176" s="12"/>
      <c r="O176" s="12"/>
      <c r="P176" s="12"/>
      <c r="Q176" s="12"/>
      <c r="R176" s="69"/>
    </row>
    <row r="177" spans="13:18" s="2" customFormat="1" x14ac:dyDescent="0.25">
      <c r="M177" s="12"/>
      <c r="N177" s="12"/>
      <c r="O177" s="12"/>
      <c r="P177" s="12"/>
      <c r="Q177" s="12"/>
      <c r="R177" s="69"/>
    </row>
    <row r="178" spans="13:18" s="2" customFormat="1" x14ac:dyDescent="0.25">
      <c r="M178" s="12"/>
      <c r="N178" s="12"/>
      <c r="O178" s="12"/>
      <c r="P178" s="12"/>
      <c r="Q178" s="12"/>
      <c r="R178" s="69"/>
    </row>
    <row r="179" spans="13:18" s="2" customFormat="1" x14ac:dyDescent="0.25">
      <c r="M179" s="12"/>
      <c r="N179" s="12"/>
      <c r="O179" s="12"/>
      <c r="P179" s="12"/>
      <c r="Q179" s="12"/>
      <c r="R179" s="69"/>
    </row>
    <row r="180" spans="13:18" s="2" customFormat="1" x14ac:dyDescent="0.25">
      <c r="M180" s="12"/>
      <c r="N180" s="12"/>
      <c r="O180" s="12"/>
      <c r="P180" s="12"/>
      <c r="Q180" s="12"/>
      <c r="R180" s="69"/>
    </row>
    <row r="181" spans="13:18" s="2" customFormat="1" x14ac:dyDescent="0.25">
      <c r="M181" s="12"/>
      <c r="N181" s="12"/>
      <c r="O181" s="12"/>
      <c r="P181" s="12"/>
      <c r="Q181" s="12"/>
      <c r="R181" s="69"/>
    </row>
  </sheetData>
  <mergeCells count="21">
    <mergeCell ref="K13:N13"/>
    <mergeCell ref="B32:P32"/>
    <mergeCell ref="G1:L1"/>
    <mergeCell ref="P13:Q13"/>
    <mergeCell ref="C4:C5"/>
    <mergeCell ref="D4:D5"/>
    <mergeCell ref="E4:E5"/>
    <mergeCell ref="F4:F5"/>
    <mergeCell ref="G4:G5"/>
    <mergeCell ref="H4:H5"/>
    <mergeCell ref="I4:I5"/>
    <mergeCell ref="J4:J5"/>
    <mergeCell ref="K4:K5"/>
    <mergeCell ref="L4:L5"/>
    <mergeCell ref="M4:M5"/>
    <mergeCell ref="B13:J13"/>
    <mergeCell ref="N4:N5"/>
    <mergeCell ref="O4:O5"/>
    <mergeCell ref="P4:P5"/>
    <mergeCell ref="Q4:Q5"/>
    <mergeCell ref="R4:R5"/>
  </mergeCells>
  <pageMargins left="0" right="0" top="0.5" bottom="0" header="0.3" footer="0.3"/>
  <pageSetup scale="47"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3129-D72E-418B-850E-62FCA18AD51B}">
  <sheetPr>
    <tabColor theme="6" tint="0.79998168889431442"/>
    <pageSetUpPr fitToPage="1"/>
  </sheetPr>
  <dimension ref="A1:AA218"/>
  <sheetViews>
    <sheetView zoomScale="90" zoomScaleNormal="90" zoomScaleSheetLayoutView="115" workbookViewId="0">
      <selection activeCell="F66" sqref="F66"/>
    </sheetView>
  </sheetViews>
  <sheetFormatPr defaultColWidth="9.140625" defaultRowHeight="15" x14ac:dyDescent="0.25"/>
  <cols>
    <col min="1" max="1" width="3.7109375" style="2" customWidth="1"/>
    <col min="2" max="2" width="10.7109375" style="10" customWidth="1"/>
    <col min="3" max="3" width="13.85546875" style="10" customWidth="1"/>
    <col min="4" max="4" width="15.85546875" style="10" customWidth="1"/>
    <col min="5" max="5" width="12.85546875" style="10" bestFit="1" customWidth="1"/>
    <col min="6" max="7" width="16.7109375" style="10" customWidth="1"/>
    <col min="8" max="8" width="15.42578125" style="10" customWidth="1"/>
    <col min="9" max="9" width="14.140625" style="10" customWidth="1"/>
    <col min="10" max="10" width="16.42578125" style="10" customWidth="1"/>
    <col min="11" max="11" width="13.28515625" style="10" customWidth="1"/>
    <col min="12" max="12" width="16" style="10" customWidth="1"/>
    <col min="13" max="13" width="15.5703125" style="28" customWidth="1"/>
    <col min="14" max="14" width="13.5703125" style="28" customWidth="1"/>
    <col min="15" max="16" width="14" style="28" customWidth="1"/>
    <col min="17" max="17" width="13.85546875" style="28" customWidth="1"/>
    <col min="18" max="18" width="14.42578125" style="29" customWidth="1"/>
    <col min="19" max="19" width="7" style="2" customWidth="1"/>
    <col min="20" max="22" width="9.140625" style="2" customWidth="1"/>
    <col min="23" max="24" width="11.42578125" style="2" customWidth="1"/>
    <col min="25" max="25" width="13.28515625" style="2" customWidth="1"/>
    <col min="26" max="16384" width="9.140625" style="2"/>
  </cols>
  <sheetData>
    <row r="1" spans="2:27" ht="23.25" x14ac:dyDescent="0.35">
      <c r="B1" s="1" t="s">
        <v>0</v>
      </c>
      <c r="C1" s="2"/>
      <c r="D1" s="2"/>
      <c r="E1" s="2"/>
      <c r="F1" s="2"/>
      <c r="G1" s="151"/>
      <c r="H1" s="151"/>
      <c r="I1" s="151"/>
      <c r="J1" s="151"/>
      <c r="K1" s="151"/>
      <c r="L1" s="151"/>
      <c r="M1" s="2"/>
      <c r="N1" s="3"/>
      <c r="O1" s="3"/>
      <c r="P1" s="10"/>
      <c r="Q1" s="33" t="s">
        <v>61</v>
      </c>
      <c r="R1" s="95">
        <v>44712</v>
      </c>
      <c r="Y1" s="4"/>
    </row>
    <row r="2" spans="2:27" x14ac:dyDescent="0.25">
      <c r="B2" s="5"/>
      <c r="C2" s="4">
        <v>1</v>
      </c>
      <c r="D2" s="4">
        <v>2</v>
      </c>
      <c r="E2" s="4">
        <v>3</v>
      </c>
      <c r="F2" s="4">
        <v>4</v>
      </c>
      <c r="G2" s="4">
        <v>5</v>
      </c>
      <c r="H2" s="4">
        <v>6</v>
      </c>
      <c r="I2" s="4">
        <v>7</v>
      </c>
      <c r="J2" s="4">
        <v>8</v>
      </c>
      <c r="K2" s="4">
        <v>9</v>
      </c>
      <c r="L2" s="4">
        <v>10</v>
      </c>
      <c r="M2" s="4">
        <v>11</v>
      </c>
      <c r="N2" s="4">
        <v>12</v>
      </c>
      <c r="O2" s="4">
        <v>13</v>
      </c>
      <c r="P2" s="4">
        <v>14</v>
      </c>
      <c r="Q2" s="4">
        <v>15</v>
      </c>
      <c r="R2" s="4">
        <v>16</v>
      </c>
      <c r="Y2" s="4"/>
    </row>
    <row r="3" spans="2:27" x14ac:dyDescent="0.25">
      <c r="B3" s="5"/>
      <c r="C3" s="4"/>
      <c r="D3" s="4"/>
      <c r="E3" s="34"/>
      <c r="F3" s="4"/>
      <c r="G3" s="4"/>
      <c r="H3" s="4"/>
      <c r="I3" s="4"/>
      <c r="J3" s="4"/>
      <c r="K3" s="4"/>
      <c r="L3" s="4"/>
      <c r="M3" s="4" t="s">
        <v>62</v>
      </c>
      <c r="N3" s="4" t="s">
        <v>63</v>
      </c>
      <c r="O3" s="4"/>
      <c r="P3" s="4" t="s">
        <v>64</v>
      </c>
      <c r="Q3" s="4" t="s">
        <v>65</v>
      </c>
      <c r="R3" s="4"/>
      <c r="S3" s="72"/>
      <c r="T3" s="72"/>
      <c r="U3" s="72"/>
      <c r="V3" s="72"/>
      <c r="W3" s="72"/>
      <c r="X3" s="72"/>
      <c r="Y3" s="72"/>
      <c r="Z3" s="72"/>
      <c r="AA3" s="72"/>
    </row>
    <row r="4" spans="2:27" ht="12.6" customHeight="1" x14ac:dyDescent="0.25">
      <c r="B4" s="144" t="s">
        <v>90</v>
      </c>
      <c r="C4" s="129" t="s">
        <v>66</v>
      </c>
      <c r="D4" s="129" t="s">
        <v>91</v>
      </c>
      <c r="E4" s="129" t="s">
        <v>67</v>
      </c>
      <c r="F4" s="129" t="s">
        <v>68</v>
      </c>
      <c r="G4" s="129" t="s">
        <v>123</v>
      </c>
      <c r="H4" s="129" t="s">
        <v>69</v>
      </c>
      <c r="I4" s="141" t="s">
        <v>19</v>
      </c>
      <c r="J4" s="129" t="s">
        <v>70</v>
      </c>
      <c r="K4" s="141" t="s">
        <v>71</v>
      </c>
      <c r="L4" s="129" t="s">
        <v>72</v>
      </c>
      <c r="M4" s="129" t="s">
        <v>72</v>
      </c>
      <c r="N4" s="129" t="s">
        <v>73</v>
      </c>
      <c r="O4" s="131" t="s">
        <v>74</v>
      </c>
      <c r="P4" s="131" t="s">
        <v>74</v>
      </c>
      <c r="Q4" s="129" t="s">
        <v>75</v>
      </c>
      <c r="R4" s="133" t="s">
        <v>76</v>
      </c>
      <c r="S4" s="72"/>
      <c r="T4" s="72"/>
      <c r="U4" s="72"/>
      <c r="V4" s="72"/>
      <c r="W4" s="72"/>
      <c r="X4" s="72"/>
      <c r="Y4" s="72"/>
      <c r="Z4" s="72"/>
      <c r="AA4" s="72"/>
    </row>
    <row r="5" spans="2:27" x14ac:dyDescent="0.25">
      <c r="B5" s="144"/>
      <c r="C5" s="142"/>
      <c r="D5" s="142"/>
      <c r="E5" s="142"/>
      <c r="F5" s="142"/>
      <c r="G5" s="142"/>
      <c r="H5" s="142"/>
      <c r="I5" s="142"/>
      <c r="J5" s="142"/>
      <c r="K5" s="142"/>
      <c r="L5" s="142"/>
      <c r="M5" s="142"/>
      <c r="N5" s="142"/>
      <c r="O5" s="150"/>
      <c r="P5" s="150"/>
      <c r="Q5" s="142"/>
      <c r="R5" s="134"/>
      <c r="S5" s="72"/>
      <c r="T5" s="72"/>
      <c r="U5" s="72"/>
      <c r="V5" s="72"/>
      <c r="W5" s="72"/>
      <c r="X5" s="72"/>
      <c r="Y5" s="72"/>
      <c r="Z5" s="72"/>
      <c r="AA5" s="72"/>
    </row>
    <row r="6" spans="2:27" x14ac:dyDescent="0.25">
      <c r="B6" s="145"/>
      <c r="C6" s="35" t="s">
        <v>77</v>
      </c>
      <c r="D6" s="35" t="s">
        <v>77</v>
      </c>
      <c r="E6" s="35" t="s">
        <v>77</v>
      </c>
      <c r="F6" s="35" t="s">
        <v>78</v>
      </c>
      <c r="G6" s="35" t="s">
        <v>78</v>
      </c>
      <c r="H6" s="35" t="s">
        <v>78</v>
      </c>
      <c r="I6" s="35" t="s">
        <v>79</v>
      </c>
      <c r="J6" s="35" t="s">
        <v>80</v>
      </c>
      <c r="K6" s="35" t="s">
        <v>81</v>
      </c>
      <c r="L6" s="35" t="s">
        <v>82</v>
      </c>
      <c r="M6" s="35" t="s">
        <v>83</v>
      </c>
      <c r="N6" s="35" t="s">
        <v>29</v>
      </c>
      <c r="O6" s="6" t="s">
        <v>84</v>
      </c>
      <c r="P6" s="6" t="s">
        <v>83</v>
      </c>
      <c r="Q6" s="35" t="s">
        <v>29</v>
      </c>
      <c r="R6" s="6" t="s">
        <v>85</v>
      </c>
      <c r="S6" s="72"/>
      <c r="T6" s="72"/>
      <c r="U6" s="72"/>
      <c r="V6" s="72"/>
      <c r="W6" s="72"/>
      <c r="X6" s="72"/>
      <c r="Y6" s="72"/>
      <c r="Z6" s="72"/>
      <c r="AA6" s="72"/>
    </row>
    <row r="7" spans="2:27" x14ac:dyDescent="0.25">
      <c r="B7" s="36">
        <v>44197</v>
      </c>
      <c r="C7" s="113">
        <v>52.102105263157895</v>
      </c>
      <c r="D7" s="113">
        <v>53.685263157894738</v>
      </c>
      <c r="E7" s="113">
        <v>55.385789473684206</v>
      </c>
      <c r="F7" s="113">
        <v>4.5672421052631407</v>
      </c>
      <c r="G7" s="113">
        <v>4.5815578947368323</v>
      </c>
      <c r="H7" s="113">
        <v>7.5690421052631791</v>
      </c>
      <c r="I7" s="113">
        <v>5.1733284210526254</v>
      </c>
      <c r="J7" s="113">
        <v>53.392105263157902</v>
      </c>
      <c r="K7" s="113">
        <v>4.7000210526315787</v>
      </c>
      <c r="L7" s="113">
        <v>-0.12562894736842106</v>
      </c>
      <c r="M7" s="113">
        <v>51.976476315789476</v>
      </c>
      <c r="N7" s="113">
        <v>-1.4156289473684254</v>
      </c>
      <c r="O7" s="113">
        <v>-1.8180094736842105</v>
      </c>
      <c r="P7" s="113">
        <v>50.284095789473682</v>
      </c>
      <c r="Q7" s="113">
        <v>-3.1080094736842199</v>
      </c>
      <c r="R7" s="113">
        <v>-0.16736842105263161</v>
      </c>
      <c r="S7" s="72"/>
      <c r="T7" s="72"/>
      <c r="U7" s="72"/>
      <c r="V7" s="72"/>
      <c r="W7" s="72"/>
      <c r="X7" s="72"/>
      <c r="Y7" s="72"/>
      <c r="Z7" s="72"/>
      <c r="AA7" s="72"/>
    </row>
    <row r="8" spans="2:27" x14ac:dyDescent="0.25">
      <c r="B8" s="37">
        <v>44228</v>
      </c>
      <c r="C8" s="113">
        <v>59.061052631578939</v>
      </c>
      <c r="D8" s="113">
        <v>60.495526315789469</v>
      </c>
      <c r="E8" s="113">
        <v>61.479473684210532</v>
      </c>
      <c r="F8" s="113">
        <v>8.0066842105263234</v>
      </c>
      <c r="G8" s="113">
        <v>6.0394000000000219</v>
      </c>
      <c r="H8" s="113">
        <v>10.842536842105261</v>
      </c>
      <c r="I8" s="113">
        <v>7.7869410526315903</v>
      </c>
      <c r="J8" s="113">
        <v>60.118526315789474</v>
      </c>
      <c r="K8" s="113">
        <v>5.2086631578947369</v>
      </c>
      <c r="L8" s="113">
        <v>2.2416842105263124E-2</v>
      </c>
      <c r="M8" s="113">
        <v>59.083469473684204</v>
      </c>
      <c r="N8" s="113">
        <v>-1.0350568421052699</v>
      </c>
      <c r="O8" s="113">
        <v>-2.0852110526315792</v>
      </c>
      <c r="P8" s="113">
        <v>56.97584157894736</v>
      </c>
      <c r="Q8" s="113">
        <v>-3.1426847368421136</v>
      </c>
      <c r="R8" s="113">
        <v>-1.8421052631578946E-2</v>
      </c>
      <c r="S8" s="72"/>
      <c r="T8" s="72"/>
      <c r="U8" s="72"/>
      <c r="V8" s="72"/>
      <c r="W8" s="72"/>
      <c r="X8" s="72"/>
      <c r="Y8" s="72"/>
      <c r="Z8" s="72"/>
      <c r="AA8" s="72"/>
    </row>
    <row r="9" spans="2:27" x14ac:dyDescent="0.25">
      <c r="B9" s="38">
        <v>44256</v>
      </c>
      <c r="C9" s="113">
        <v>62.357391304347829</v>
      </c>
      <c r="D9" s="113">
        <v>63.497826086956515</v>
      </c>
      <c r="E9" s="113">
        <v>65.419130434782602</v>
      </c>
      <c r="F9" s="113">
        <v>10.377569565217371</v>
      </c>
      <c r="G9" s="113">
        <v>8.9004347826086914</v>
      </c>
      <c r="H9" s="113">
        <v>12.989330434782616</v>
      </c>
      <c r="I9" s="113">
        <v>10.309067826086949</v>
      </c>
      <c r="J9" s="113">
        <v>63.425913043478261</v>
      </c>
      <c r="K9" s="113">
        <v>6.590713043478261</v>
      </c>
      <c r="L9" s="113">
        <v>0.37726181818181825</v>
      </c>
      <c r="M9" s="113">
        <v>62.73465312252965</v>
      </c>
      <c r="N9" s="113">
        <v>-0.69125992094861033</v>
      </c>
      <c r="O9" s="113">
        <v>-2.0378145454545455</v>
      </c>
      <c r="P9" s="113">
        <v>60.319576758893284</v>
      </c>
      <c r="Q9" s="113">
        <v>-3.1063362845849767</v>
      </c>
      <c r="R9" s="113">
        <v>0.17409090909090921</v>
      </c>
      <c r="S9" s="72"/>
      <c r="T9" s="72"/>
      <c r="U9" s="72"/>
      <c r="V9" s="72"/>
      <c r="W9" s="72"/>
      <c r="X9" s="72"/>
      <c r="Y9" s="72"/>
      <c r="Z9" s="72"/>
      <c r="AA9" s="72"/>
    </row>
    <row r="10" spans="2:27" ht="15.75" customHeight="1" x14ac:dyDescent="0.25">
      <c r="B10" s="39" t="s">
        <v>92</v>
      </c>
      <c r="C10" s="114">
        <v>58.136393442622968</v>
      </c>
      <c r="D10" s="114">
        <v>59.506311475409838</v>
      </c>
      <c r="E10" s="114">
        <v>61.066885245901631</v>
      </c>
      <c r="F10" s="114">
        <v>7.8293229508196376</v>
      </c>
      <c r="G10" s="114">
        <v>6.6640688524590317</v>
      </c>
      <c r="H10" s="114">
        <v>10.632370491803286</v>
      </c>
      <c r="I10" s="114">
        <v>7.9238308196721245</v>
      </c>
      <c r="J10" s="114">
        <v>59.270459016393445</v>
      </c>
      <c r="K10" s="114">
        <v>5.5713344262295079</v>
      </c>
      <c r="L10" s="114">
        <v>0.10993465900220006</v>
      </c>
      <c r="M10" s="114">
        <v>58.246328101625167</v>
      </c>
      <c r="N10" s="114">
        <v>-1.0241309147682784</v>
      </c>
      <c r="O10" s="114">
        <v>-1.9841135171385997</v>
      </c>
      <c r="P10" s="114">
        <v>56.152279925484365</v>
      </c>
      <c r="Q10" s="114">
        <v>-3.1181790909090807</v>
      </c>
      <c r="R10" s="114">
        <v>7.7719821162444405E-3</v>
      </c>
      <c r="S10" s="72"/>
      <c r="T10" s="72"/>
      <c r="U10" s="72"/>
      <c r="V10" s="72"/>
      <c r="W10" s="72"/>
      <c r="X10" s="72"/>
      <c r="Y10" s="72"/>
      <c r="Z10" s="72"/>
      <c r="AA10" s="72"/>
    </row>
    <row r="11" spans="2:27" x14ac:dyDescent="0.25">
      <c r="B11" s="36">
        <v>44287</v>
      </c>
      <c r="C11" s="113">
        <v>61.703809523809511</v>
      </c>
      <c r="D11" s="113">
        <v>62.609047619047615</v>
      </c>
      <c r="E11" s="113">
        <v>64.630238095238084</v>
      </c>
      <c r="F11" s="113">
        <v>13.675923809523809</v>
      </c>
      <c r="G11" s="113">
        <v>9.1169190476190352</v>
      </c>
      <c r="H11" s="113">
        <v>13.787961904761914</v>
      </c>
      <c r="I11" s="113">
        <v>11.874729523809521</v>
      </c>
      <c r="J11" s="113">
        <v>62.651190476190472</v>
      </c>
      <c r="K11" s="113">
        <v>7.0071999999999992</v>
      </c>
      <c r="L11" s="113">
        <v>0.97692999999999985</v>
      </c>
      <c r="M11" s="113">
        <v>62.680739523809514</v>
      </c>
      <c r="N11" s="113">
        <v>2.9549047619042312E-2</v>
      </c>
      <c r="O11" s="113">
        <v>-2.1063000000000001</v>
      </c>
      <c r="P11" s="113">
        <v>59.597509523809514</v>
      </c>
      <c r="Q11" s="113">
        <v>-3.053680952380958</v>
      </c>
      <c r="R11" s="113">
        <v>0.18049999999999999</v>
      </c>
      <c r="S11" s="72"/>
      <c r="T11" s="72"/>
      <c r="U11" s="72"/>
      <c r="V11" s="72"/>
      <c r="W11" s="72"/>
      <c r="X11" s="72"/>
      <c r="Y11" s="72"/>
      <c r="Z11" s="72"/>
      <c r="AA11" s="72"/>
    </row>
    <row r="12" spans="2:27" x14ac:dyDescent="0.25">
      <c r="B12" s="37">
        <v>44317</v>
      </c>
      <c r="C12" s="113">
        <v>65.156999999999996</v>
      </c>
      <c r="D12" s="113">
        <v>65.853249999999974</v>
      </c>
      <c r="E12" s="113">
        <v>68.022000000000006</v>
      </c>
      <c r="F12" s="113">
        <v>13.349784999999997</v>
      </c>
      <c r="G12" s="113">
        <v>8.2290450000000277</v>
      </c>
      <c r="H12" s="113">
        <v>14.081700000000012</v>
      </c>
      <c r="I12" s="113">
        <v>11.447872000000014</v>
      </c>
      <c r="J12" s="113">
        <v>66.008499999999984</v>
      </c>
      <c r="K12" s="113">
        <v>9.0012299999999978</v>
      </c>
      <c r="L12" s="113">
        <v>0.5263000000000001</v>
      </c>
      <c r="M12" s="113">
        <v>65.683300000000003</v>
      </c>
      <c r="N12" s="113">
        <v>-0.32519999999998106</v>
      </c>
      <c r="O12" s="113">
        <v>-1.9577700000000002</v>
      </c>
      <c r="P12" s="113">
        <v>63.199229999999993</v>
      </c>
      <c r="Q12" s="113">
        <v>-2.8092699999999908</v>
      </c>
      <c r="R12" s="113">
        <v>4.4499999999999991E-2</v>
      </c>
      <c r="S12" s="72"/>
      <c r="T12" s="72"/>
      <c r="U12" s="72"/>
      <c r="V12" s="72"/>
      <c r="W12" s="72"/>
      <c r="X12" s="72"/>
      <c r="Y12" s="72"/>
      <c r="Z12" s="72"/>
      <c r="AA12" s="72"/>
    </row>
    <row r="13" spans="2:27" x14ac:dyDescent="0.25">
      <c r="B13" s="37">
        <v>44348</v>
      </c>
      <c r="C13" s="113">
        <v>71.352727272727265</v>
      </c>
      <c r="D13" s="113">
        <v>71.93340909090908</v>
      </c>
      <c r="E13" s="113">
        <v>72.667727272727262</v>
      </c>
      <c r="F13" s="113">
        <v>10.040981818181834</v>
      </c>
      <c r="G13" s="113">
        <v>6.6225954545454897</v>
      </c>
      <c r="H13" s="113">
        <v>12.458190909090931</v>
      </c>
      <c r="I13" s="113">
        <v>9.1570690909091148</v>
      </c>
      <c r="J13" s="113">
        <v>71.847999999999985</v>
      </c>
      <c r="K13" s="113">
        <v>8.4639545454545448</v>
      </c>
      <c r="L13" s="113">
        <v>-1.9772727272727199E-3</v>
      </c>
      <c r="M13" s="113">
        <v>71.350749999999991</v>
      </c>
      <c r="N13" s="113">
        <v>-0.49724999999999397</v>
      </c>
      <c r="O13" s="113">
        <v>-2.8891800000000001</v>
      </c>
      <c r="P13" s="113">
        <v>68.463547272727268</v>
      </c>
      <c r="Q13" s="113">
        <v>-3.3844527272727163</v>
      </c>
      <c r="R13" s="113">
        <v>0.15272727272727274</v>
      </c>
      <c r="S13" s="72"/>
      <c r="T13" s="72"/>
      <c r="U13" s="72"/>
      <c r="V13" s="72"/>
      <c r="W13" s="72"/>
      <c r="X13" s="72"/>
      <c r="Y13" s="72"/>
      <c r="Z13" s="72"/>
      <c r="AA13" s="72"/>
    </row>
    <row r="14" spans="2:27" ht="15.75" customHeight="1" x14ac:dyDescent="0.25">
      <c r="B14" s="39" t="s">
        <v>93</v>
      </c>
      <c r="C14" s="114">
        <v>66.169523809523795</v>
      </c>
      <c r="D14" s="114">
        <v>66.89507936507934</v>
      </c>
      <c r="E14" s="114">
        <v>68.513730158730169</v>
      </c>
      <c r="F14" s="114">
        <v>12.303042857142884</v>
      </c>
      <c r="G14" s="114">
        <v>7.9640206349206579</v>
      </c>
      <c r="H14" s="114">
        <v>13.416847619047616</v>
      </c>
      <c r="I14" s="114">
        <v>10.79019492063494</v>
      </c>
      <c r="J14" s="114">
        <v>66.928587301587285</v>
      </c>
      <c r="K14" s="114">
        <v>8.148933333333332</v>
      </c>
      <c r="L14" s="114">
        <v>0.49233040426587305</v>
      </c>
      <c r="M14" s="114">
        <v>66.661854213789667</v>
      </c>
      <c r="N14" s="114">
        <v>-0.2667330877976184</v>
      </c>
      <c r="O14" s="114">
        <v>-2.3325342857142854</v>
      </c>
      <c r="P14" s="114">
        <v>63.836989523809507</v>
      </c>
      <c r="Q14" s="114">
        <v>-3.0915977777777783</v>
      </c>
      <c r="R14" s="114">
        <v>0.12762698412698412</v>
      </c>
      <c r="S14" s="72"/>
      <c r="T14" s="72"/>
      <c r="U14" s="72"/>
      <c r="V14" s="72"/>
      <c r="W14" s="72"/>
      <c r="X14" s="72"/>
      <c r="Y14" s="72"/>
      <c r="Z14" s="72"/>
      <c r="AA14" s="72"/>
    </row>
    <row r="15" spans="2:27" x14ac:dyDescent="0.25">
      <c r="B15" s="36">
        <v>44378</v>
      </c>
      <c r="C15" s="113">
        <v>72.430476190476199</v>
      </c>
      <c r="D15" s="113">
        <v>72.721904761904781</v>
      </c>
      <c r="E15" s="113">
        <v>73.623333333333349</v>
      </c>
      <c r="F15" s="113">
        <v>11.996390476190484</v>
      </c>
      <c r="G15" s="113">
        <v>9.4616285714285482</v>
      </c>
      <c r="H15" s="113">
        <v>14.43786666666665</v>
      </c>
      <c r="I15" s="113">
        <v>11.470780952380945</v>
      </c>
      <c r="J15" s="113">
        <v>72.785619047619065</v>
      </c>
      <c r="K15" s="113">
        <v>7.7298000000000009</v>
      </c>
      <c r="L15" s="113">
        <v>-0.13949363636363629</v>
      </c>
      <c r="M15" s="113">
        <v>72.29098255411256</v>
      </c>
      <c r="N15" s="113">
        <v>-0.49463649350650485</v>
      </c>
      <c r="O15" s="113">
        <v>-3.5436145454545449</v>
      </c>
      <c r="P15" s="113">
        <v>68.886861645021654</v>
      </c>
      <c r="Q15" s="113">
        <v>-3.8987574025974112</v>
      </c>
      <c r="R15" s="113">
        <v>0.51409090909090882</v>
      </c>
      <c r="S15" s="72"/>
      <c r="T15" s="72"/>
      <c r="U15" s="72"/>
      <c r="V15" s="72"/>
      <c r="W15" s="72"/>
      <c r="X15" s="72"/>
      <c r="Y15" s="72"/>
      <c r="Z15" s="72"/>
      <c r="AA15" s="72"/>
    </row>
    <row r="16" spans="2:27" x14ac:dyDescent="0.25">
      <c r="B16" s="37">
        <v>44409</v>
      </c>
      <c r="C16" s="113">
        <v>67.711363636363643</v>
      </c>
      <c r="D16" s="113">
        <v>68.316818181818178</v>
      </c>
      <c r="E16" s="113">
        <v>70.140909090909105</v>
      </c>
      <c r="F16" s="113">
        <v>14.286349999999999</v>
      </c>
      <c r="G16" s="113">
        <v>11.49075454545455</v>
      </c>
      <c r="H16" s="113">
        <v>16.195309090909078</v>
      </c>
      <c r="I16" s="113">
        <v>13.549903636363634</v>
      </c>
      <c r="J16" s="113">
        <v>68.439454545454552</v>
      </c>
      <c r="K16" s="113">
        <v>7.9320818181818176</v>
      </c>
      <c r="L16" s="113">
        <v>0.34597210526315791</v>
      </c>
      <c r="M16" s="113">
        <v>68.057335741626801</v>
      </c>
      <c r="N16" s="113">
        <v>-0.38211880382775121</v>
      </c>
      <c r="O16" s="113">
        <v>-4.1180047368421056</v>
      </c>
      <c r="P16" s="113">
        <v>63.59335889952154</v>
      </c>
      <c r="Q16" s="113">
        <v>-4.846095645933012</v>
      </c>
      <c r="R16" s="113">
        <v>0.85105263157894806</v>
      </c>
      <c r="S16" s="72"/>
      <c r="T16" s="72"/>
      <c r="U16" s="72"/>
      <c r="V16" s="72"/>
      <c r="W16" s="72"/>
      <c r="X16" s="72"/>
      <c r="Y16" s="72"/>
      <c r="Z16" s="72"/>
      <c r="AA16" s="72"/>
    </row>
    <row r="17" spans="2:27" x14ac:dyDescent="0.25">
      <c r="B17" s="38">
        <v>44440</v>
      </c>
      <c r="C17" s="113">
        <v>71.544761904761913</v>
      </c>
      <c r="D17" s="113">
        <v>72.593095238095231</v>
      </c>
      <c r="E17" s="113">
        <v>74.429999999999993</v>
      </c>
      <c r="F17" s="113">
        <v>14.283071428571418</v>
      </c>
      <c r="G17" s="113">
        <v>11.108671428571441</v>
      </c>
      <c r="H17" s="113">
        <v>13.084066666666644</v>
      </c>
      <c r="I17" s="113">
        <v>12.773510476190474</v>
      </c>
      <c r="J17" s="113">
        <v>72.541142857142859</v>
      </c>
      <c r="K17" s="113">
        <v>6.2576000000000001</v>
      </c>
      <c r="L17" s="113">
        <v>0.3965578260869565</v>
      </c>
      <c r="M17" s="113">
        <v>71.941319730848875</v>
      </c>
      <c r="N17" s="113">
        <v>-0.59982312629398393</v>
      </c>
      <c r="O17" s="113">
        <v>-4.120914347826087</v>
      </c>
      <c r="P17" s="113">
        <v>67.423847556935826</v>
      </c>
      <c r="Q17" s="113">
        <v>-5.1172953002070329</v>
      </c>
      <c r="R17" s="113">
        <v>0.51913043478260879</v>
      </c>
      <c r="S17" s="72"/>
      <c r="T17" s="72"/>
      <c r="U17" s="72"/>
      <c r="V17" s="72"/>
      <c r="W17" s="72"/>
      <c r="X17" s="72"/>
      <c r="Y17" s="72"/>
      <c r="Z17" s="72"/>
      <c r="AA17" s="72"/>
    </row>
    <row r="18" spans="2:27" ht="15.75" customHeight="1" x14ac:dyDescent="0.25">
      <c r="B18" s="39" t="s">
        <v>94</v>
      </c>
      <c r="C18" s="114">
        <v>70.517656249999987</v>
      </c>
      <c r="D18" s="114">
        <v>71.165390625000001</v>
      </c>
      <c r="E18" s="114">
        <v>72.690937500000032</v>
      </c>
      <c r="F18" s="114">
        <v>13.533881250000022</v>
      </c>
      <c r="G18" s="114">
        <v>10.699576562499999</v>
      </c>
      <c r="H18" s="114">
        <v>14.597771874999964</v>
      </c>
      <c r="I18" s="114">
        <v>12.612937500000001</v>
      </c>
      <c r="J18" s="114">
        <v>71.21140625000001</v>
      </c>
      <c r="K18" s="114">
        <v>7.316268749999999</v>
      </c>
      <c r="L18" s="114">
        <v>0.20305845260384164</v>
      </c>
      <c r="M18" s="114">
        <v>70.720714702603829</v>
      </c>
      <c r="N18" s="114">
        <v>-0.4906915473961817</v>
      </c>
      <c r="O18" s="114">
        <v>-3.9304876713971817</v>
      </c>
      <c r="P18" s="114">
        <v>66.5871685786028</v>
      </c>
      <c r="Q18" s="114">
        <v>-4.6242376713972106</v>
      </c>
      <c r="R18" s="114">
        <v>0.63157509556376135</v>
      </c>
      <c r="S18" s="72"/>
      <c r="T18" s="72"/>
      <c r="U18" s="72"/>
      <c r="V18" s="72"/>
      <c r="W18" s="72"/>
      <c r="X18" s="72"/>
      <c r="Y18" s="72"/>
      <c r="Z18" s="72"/>
      <c r="AA18" s="72"/>
    </row>
    <row r="19" spans="2:27" x14ac:dyDescent="0.25">
      <c r="B19" s="36">
        <v>44470</v>
      </c>
      <c r="C19" s="113">
        <v>81.222857142857137</v>
      </c>
      <c r="D19" s="113">
        <v>82.103095238095236</v>
      </c>
      <c r="E19" s="113">
        <v>83.102857142857175</v>
      </c>
      <c r="F19" s="113">
        <v>12.41230952380954</v>
      </c>
      <c r="G19" s="113">
        <v>11.551238095238105</v>
      </c>
      <c r="H19" s="113">
        <v>15.892342857142822</v>
      </c>
      <c r="I19" s="113">
        <v>12.763887619047622</v>
      </c>
      <c r="J19" s="113">
        <v>81.950952380952387</v>
      </c>
      <c r="K19" s="113">
        <v>6.7584</v>
      </c>
      <c r="L19" s="113">
        <v>0.60019857142857136</v>
      </c>
      <c r="M19" s="113">
        <v>81.823055714285715</v>
      </c>
      <c r="N19" s="113">
        <v>-0.12789666666667188</v>
      </c>
      <c r="O19" s="113">
        <v>-3.2209857142857139</v>
      </c>
      <c r="P19" s="113">
        <v>78.00187142857142</v>
      </c>
      <c r="Q19" s="113">
        <v>-3.9490809523809673</v>
      </c>
      <c r="R19" s="113">
        <v>0.3737999999999998</v>
      </c>
      <c r="S19" s="72"/>
      <c r="T19" s="72"/>
      <c r="U19" s="72"/>
      <c r="V19" s="72"/>
      <c r="W19" s="72"/>
      <c r="X19" s="72"/>
      <c r="Y19" s="72"/>
      <c r="Z19" s="72"/>
      <c r="AA19" s="72"/>
    </row>
    <row r="20" spans="2:27" x14ac:dyDescent="0.25">
      <c r="B20" s="37">
        <v>44501</v>
      </c>
      <c r="C20" s="113">
        <v>78.653809523809542</v>
      </c>
      <c r="D20" s="113">
        <v>79.920249999999996</v>
      </c>
      <c r="E20" s="113">
        <v>80.699000000000012</v>
      </c>
      <c r="F20" s="113">
        <v>8.8846204761904488</v>
      </c>
      <c r="G20" s="113">
        <v>8.6076649999999972</v>
      </c>
      <c r="H20" s="113">
        <v>18.680699999999959</v>
      </c>
      <c r="I20" s="113">
        <v>10.733054190476171</v>
      </c>
      <c r="J20" s="113">
        <v>79.569423809523826</v>
      </c>
      <c r="K20" s="113">
        <v>6.0228000000000002</v>
      </c>
      <c r="L20" s="113">
        <v>0.7204828571428572</v>
      </c>
      <c r="M20" s="113">
        <v>79.374292380952397</v>
      </c>
      <c r="N20" s="113">
        <v>-0.19513142857142896</v>
      </c>
      <c r="O20" s="113">
        <v>-4.3119700000000005</v>
      </c>
      <c r="P20" s="113">
        <v>74.34183952380954</v>
      </c>
      <c r="Q20" s="113">
        <v>-5.2275842857142862</v>
      </c>
      <c r="R20" s="113">
        <v>0.76859999999999962</v>
      </c>
      <c r="S20" s="72"/>
      <c r="T20" s="72"/>
      <c r="U20" s="72"/>
      <c r="V20" s="72"/>
      <c r="W20" s="72"/>
      <c r="X20" s="72"/>
      <c r="Y20" s="72"/>
      <c r="Z20" s="72"/>
      <c r="AA20" s="72"/>
    </row>
    <row r="21" spans="2:27" x14ac:dyDescent="0.25">
      <c r="B21" s="38">
        <v>44531</v>
      </c>
      <c r="C21" s="113">
        <v>71.69</v>
      </c>
      <c r="D21" s="113">
        <v>72.858333333333334</v>
      </c>
      <c r="E21" s="113">
        <v>75.632380952380956</v>
      </c>
      <c r="F21" s="113">
        <v>9.2585333333333324</v>
      </c>
      <c r="G21" s="113">
        <v>10.23663333333333</v>
      </c>
      <c r="H21" s="113">
        <v>15.03308571428569</v>
      </c>
      <c r="I21" s="113">
        <v>10.804683809523805</v>
      </c>
      <c r="J21" s="113">
        <v>72.94580952380953</v>
      </c>
      <c r="K21" s="113">
        <v>5.5460000000000003</v>
      </c>
      <c r="L21" s="113">
        <v>0.79089090909090909</v>
      </c>
      <c r="M21" s="113">
        <v>72.480890909090903</v>
      </c>
      <c r="N21" s="113">
        <v>-0.46491861471862705</v>
      </c>
      <c r="O21" s="113">
        <v>-5.9781927272727273</v>
      </c>
      <c r="P21" s="113">
        <v>65.71180727272727</v>
      </c>
      <c r="Q21" s="113">
        <v>-7.2340022510822592</v>
      </c>
      <c r="R21" s="113">
        <v>1.469545454545454</v>
      </c>
      <c r="S21" s="72"/>
      <c r="T21" s="72"/>
      <c r="U21" s="72"/>
      <c r="V21" s="72"/>
      <c r="W21" s="72"/>
      <c r="X21" s="72"/>
      <c r="Y21" s="72"/>
      <c r="Z21" s="72"/>
      <c r="AA21" s="72"/>
    </row>
    <row r="22" spans="2:27" ht="15.75" customHeight="1" x14ac:dyDescent="0.25">
      <c r="B22" s="39" t="s">
        <v>95</v>
      </c>
      <c r="C22" s="114">
        <v>77.102968750000002</v>
      </c>
      <c r="D22" s="114">
        <v>78.267661290322593</v>
      </c>
      <c r="E22" s="114">
        <v>79.797096774193562</v>
      </c>
      <c r="F22" s="114">
        <v>10.268423185483883</v>
      </c>
      <c r="G22" s="114">
        <v>10.156429032258046</v>
      </c>
      <c r="H22" s="114">
        <v>16.500774193548395</v>
      </c>
      <c r="I22" s="114">
        <v>11.470095725806452</v>
      </c>
      <c r="J22" s="114">
        <v>78.107671370967751</v>
      </c>
      <c r="K22" s="114">
        <v>6.1104580645161279</v>
      </c>
      <c r="L22" s="114">
        <v>0.7029523437207954</v>
      </c>
      <c r="M22" s="114">
        <v>77.805921093720798</v>
      </c>
      <c r="N22" s="114">
        <v>-0.30175027724695269</v>
      </c>
      <c r="O22" s="114">
        <v>-4.5068088269794728</v>
      </c>
      <c r="P22" s="114">
        <v>72.596159923020537</v>
      </c>
      <c r="Q22" s="114">
        <v>-5.511511447947214</v>
      </c>
      <c r="R22" s="114">
        <v>0.87229442815249225</v>
      </c>
      <c r="S22" s="72"/>
      <c r="T22" s="72"/>
      <c r="U22" s="72"/>
      <c r="V22" s="72"/>
      <c r="W22" s="72"/>
      <c r="X22" s="72"/>
      <c r="Y22" s="72"/>
      <c r="Z22" s="72"/>
      <c r="AA22" s="72"/>
    </row>
    <row r="23" spans="2:27" x14ac:dyDescent="0.25">
      <c r="B23" s="40" t="s">
        <v>96</v>
      </c>
      <c r="C23" s="115">
        <v>68.106031746031746</v>
      </c>
      <c r="D23" s="115">
        <v>69.005820000000043</v>
      </c>
      <c r="E23" s="115">
        <v>70.564339999999973</v>
      </c>
      <c r="F23" s="115">
        <v>10.949988653968262</v>
      </c>
      <c r="G23" s="115">
        <v>8.8908519999999385</v>
      </c>
      <c r="H23" s="115">
        <v>13.804565600000018</v>
      </c>
      <c r="I23" s="115">
        <v>10.697249381587286</v>
      </c>
      <c r="J23" s="115">
        <v>68.957608698412713</v>
      </c>
      <c r="K23" s="115">
        <v>6.8012951999999967</v>
      </c>
      <c r="L23" s="115">
        <v>0.37708210212088727</v>
      </c>
      <c r="M23" s="115">
        <v>68.483113848152627</v>
      </c>
      <c r="N23" s="115">
        <v>-0.47449485026008631</v>
      </c>
      <c r="O23" s="115">
        <v>-3.1958157711504063</v>
      </c>
      <c r="P23" s="115">
        <v>64.910215974881339</v>
      </c>
      <c r="Q23" s="115">
        <v>-4.0473927235313738</v>
      </c>
      <c r="R23" s="115">
        <v>0.41207060628250464</v>
      </c>
      <c r="S23" s="72"/>
      <c r="T23" s="72"/>
      <c r="U23" s="72"/>
      <c r="V23" s="72"/>
      <c r="W23" s="72"/>
      <c r="X23" s="72"/>
      <c r="Y23" s="72"/>
      <c r="Z23" s="72"/>
      <c r="AA23" s="72"/>
    </row>
    <row r="24" spans="2:27" s="72" customFormat="1" x14ac:dyDescent="0.25"/>
    <row r="25" spans="2:27" s="72" customFormat="1" ht="15" customHeight="1" x14ac:dyDescent="0.25">
      <c r="B25" s="143">
        <v>2022</v>
      </c>
      <c r="C25" s="129" t="s">
        <v>66</v>
      </c>
      <c r="D25" s="129" t="s">
        <v>126</v>
      </c>
      <c r="E25" s="129" t="s">
        <v>67</v>
      </c>
      <c r="F25" s="129" t="s">
        <v>68</v>
      </c>
      <c r="G25" s="129" t="s">
        <v>123</v>
      </c>
      <c r="H25" s="129" t="s">
        <v>69</v>
      </c>
      <c r="I25" s="141" t="s">
        <v>19</v>
      </c>
      <c r="J25" s="129" t="s">
        <v>70</v>
      </c>
      <c r="K25" s="141" t="s">
        <v>71</v>
      </c>
      <c r="L25" s="129" t="s">
        <v>72</v>
      </c>
      <c r="M25" s="129" t="s">
        <v>72</v>
      </c>
      <c r="N25" s="129" t="s">
        <v>73</v>
      </c>
      <c r="O25" s="131" t="s">
        <v>74</v>
      </c>
      <c r="P25" s="131" t="s">
        <v>74</v>
      </c>
      <c r="Q25" s="129" t="s">
        <v>75</v>
      </c>
      <c r="R25" s="133" t="s">
        <v>76</v>
      </c>
    </row>
    <row r="26" spans="2:27" s="72" customFormat="1" x14ac:dyDescent="0.25">
      <c r="B26" s="144"/>
      <c r="C26" s="142"/>
      <c r="D26" s="142"/>
      <c r="E26" s="142"/>
      <c r="F26" s="142"/>
      <c r="G26" s="142"/>
      <c r="H26" s="142"/>
      <c r="I26" s="142"/>
      <c r="J26" s="142"/>
      <c r="K26" s="142"/>
      <c r="L26" s="142"/>
      <c r="M26" s="142"/>
      <c r="N26" s="142"/>
      <c r="O26" s="150"/>
      <c r="P26" s="150"/>
      <c r="Q26" s="142"/>
      <c r="R26" s="134"/>
    </row>
    <row r="27" spans="2:27" s="72" customFormat="1" x14ac:dyDescent="0.25">
      <c r="B27" s="145"/>
      <c r="C27" s="35" t="s">
        <v>77</v>
      </c>
      <c r="D27" s="35" t="s">
        <v>77</v>
      </c>
      <c r="E27" s="35" t="s">
        <v>77</v>
      </c>
      <c r="F27" s="35" t="s">
        <v>78</v>
      </c>
      <c r="G27" s="35" t="s">
        <v>78</v>
      </c>
      <c r="H27" s="35" t="s">
        <v>78</v>
      </c>
      <c r="I27" s="35" t="s">
        <v>79</v>
      </c>
      <c r="J27" s="35" t="s">
        <v>80</v>
      </c>
      <c r="K27" s="35" t="s">
        <v>81</v>
      </c>
      <c r="L27" s="35" t="s">
        <v>82</v>
      </c>
      <c r="M27" s="35" t="s">
        <v>83</v>
      </c>
      <c r="N27" s="35" t="s">
        <v>29</v>
      </c>
      <c r="O27" s="6" t="s">
        <v>84</v>
      </c>
      <c r="P27" s="6" t="s">
        <v>83</v>
      </c>
      <c r="Q27" s="35" t="s">
        <v>29</v>
      </c>
      <c r="R27" s="6" t="s">
        <v>85</v>
      </c>
    </row>
    <row r="28" spans="2:27" s="72" customFormat="1" x14ac:dyDescent="0.25">
      <c r="B28" s="36">
        <v>44562</v>
      </c>
      <c r="C28" s="113">
        <v>82.978999999999999</v>
      </c>
      <c r="D28" s="113">
        <v>84.621250000000003</v>
      </c>
      <c r="E28" s="113">
        <v>85.450000000000017</v>
      </c>
      <c r="F28" s="113">
        <v>8.3524150000000077</v>
      </c>
      <c r="G28" s="113">
        <v>10.463985000000008</v>
      </c>
      <c r="H28" s="113">
        <v>15.128590000000003</v>
      </c>
      <c r="I28" s="113">
        <v>10.552278000000008</v>
      </c>
      <c r="J28" s="113">
        <v>84.130099999999999</v>
      </c>
      <c r="K28" s="113">
        <v>6.3325500000000012</v>
      </c>
      <c r="L28" s="113">
        <v>0.57974210526315784</v>
      </c>
      <c r="M28" s="113">
        <v>83.558742105263164</v>
      </c>
      <c r="N28" s="113">
        <v>-0.57135789473683474</v>
      </c>
      <c r="O28" s="113">
        <v>-4.1166400000000003</v>
      </c>
      <c r="P28" s="113">
        <v>78.862359999999995</v>
      </c>
      <c r="Q28" s="113">
        <v>-5.2677400000000034</v>
      </c>
      <c r="R28" s="113">
        <v>0.32157894736842108</v>
      </c>
    </row>
    <row r="29" spans="2:27" s="72" customFormat="1" x14ac:dyDescent="0.25">
      <c r="B29" s="37">
        <v>44593</v>
      </c>
      <c r="C29" s="113">
        <v>91.628947368421038</v>
      </c>
      <c r="D29" s="113">
        <v>93.226052631578952</v>
      </c>
      <c r="E29" s="113">
        <v>92.246842105263156</v>
      </c>
      <c r="F29" s="113">
        <v>9.2354526315789656</v>
      </c>
      <c r="G29" s="113">
        <v>12.575115789473699</v>
      </c>
      <c r="H29" s="113">
        <v>20.063368421052658</v>
      </c>
      <c r="I29" s="113">
        <v>12.736901052631598</v>
      </c>
      <c r="J29" s="113">
        <v>92.391368421052618</v>
      </c>
      <c r="K29" s="113">
        <v>6.5396210526315786</v>
      </c>
      <c r="L29" s="113">
        <v>0.99817</v>
      </c>
      <c r="M29" s="113">
        <v>92.62711736842104</v>
      </c>
      <c r="N29" s="113">
        <v>0.23574894736842111</v>
      </c>
      <c r="O29" s="113">
        <v>-3.7827600000000001</v>
      </c>
      <c r="P29" s="113">
        <v>87.846187368421042</v>
      </c>
      <c r="Q29" s="113">
        <v>-4.5451810526315768</v>
      </c>
      <c r="R29" s="113">
        <v>0.75600000000000001</v>
      </c>
    </row>
    <row r="30" spans="2:27" s="72" customFormat="1" x14ac:dyDescent="0.25">
      <c r="B30" s="38">
        <v>44621</v>
      </c>
      <c r="C30" s="113">
        <v>108.26217391304348</v>
      </c>
      <c r="D30" s="113">
        <v>110.25369565217392</v>
      </c>
      <c r="E30" s="113">
        <v>109.11913043478262</v>
      </c>
      <c r="F30" s="113">
        <v>20.53240869565218</v>
      </c>
      <c r="G30" s="113">
        <v>20.840539130434792</v>
      </c>
      <c r="H30" s="113">
        <v>41.599939130434819</v>
      </c>
      <c r="I30" s="113">
        <v>24.869166956521752</v>
      </c>
      <c r="J30" s="113">
        <v>109.2301739130435</v>
      </c>
      <c r="K30" s="113">
        <v>6.4599652173913045</v>
      </c>
      <c r="L30" s="113">
        <v>1.5653627272727273</v>
      </c>
      <c r="M30" s="113">
        <v>109.82753664031621</v>
      </c>
      <c r="N30" s="113">
        <v>0.59736272727271</v>
      </c>
      <c r="O30" s="113">
        <v>-3.8640209090909088</v>
      </c>
      <c r="P30" s="113">
        <v>104.39815300395257</v>
      </c>
      <c r="Q30" s="113">
        <v>-4.8320209090909287</v>
      </c>
      <c r="R30" s="113">
        <v>1.9413636363636362</v>
      </c>
    </row>
    <row r="31" spans="2:27" s="72" customFormat="1" x14ac:dyDescent="0.25">
      <c r="B31" s="39" t="s">
        <v>125</v>
      </c>
      <c r="C31" s="114">
        <v>95.009032258064494</v>
      </c>
      <c r="D31" s="114">
        <v>96.767016129032271</v>
      </c>
      <c r="E31" s="114">
        <v>96.313387096774193</v>
      </c>
      <c r="F31" s="114">
        <v>13.141408064516128</v>
      </c>
      <c r="G31" s="114">
        <v>14.960311290322537</v>
      </c>
      <c r="H31" s="114">
        <v>26.460877419354858</v>
      </c>
      <c r="I31" s="114">
        <v>16.532863225806437</v>
      </c>
      <c r="J31" s="114">
        <v>95.97309677419355</v>
      </c>
      <c r="K31" s="114">
        <v>6.443274193548385</v>
      </c>
      <c r="L31" s="114">
        <v>1.0716006273392884</v>
      </c>
      <c r="M31" s="114">
        <v>96.080632885403787</v>
      </c>
      <c r="N31" s="114">
        <v>0.1075361112102371</v>
      </c>
      <c r="O31" s="114">
        <v>-3.9206084017595302</v>
      </c>
      <c r="P31" s="114">
        <v>91.088423856304956</v>
      </c>
      <c r="Q31" s="114">
        <v>-4.8846729178885937</v>
      </c>
      <c r="R31" s="114">
        <v>1.0555958481247105</v>
      </c>
    </row>
    <row r="32" spans="2:27" s="72" customFormat="1" x14ac:dyDescent="0.25">
      <c r="B32" s="36">
        <v>44652</v>
      </c>
      <c r="C32" s="113">
        <v>101.64049999999999</v>
      </c>
      <c r="D32" s="113">
        <v>102.92549999999999</v>
      </c>
      <c r="E32" s="113">
        <v>108.43225</v>
      </c>
      <c r="F32" s="113">
        <v>27.85375999999998</v>
      </c>
      <c r="G32" s="113">
        <v>28.236685000000037</v>
      </c>
      <c r="H32" s="113">
        <v>33.747689999999992</v>
      </c>
      <c r="I32" s="113">
        <v>29.185716000000006</v>
      </c>
      <c r="J32" s="113">
        <v>103.51284999999999</v>
      </c>
      <c r="K32" s="113">
        <v>7.2521400000000007</v>
      </c>
      <c r="L32" s="113">
        <v>2.3437999999999999</v>
      </c>
      <c r="M32" s="113">
        <v>103.98429999999999</v>
      </c>
      <c r="N32" s="113">
        <v>0.47145000000000437</v>
      </c>
      <c r="O32" s="113">
        <v>-3.5640000000000001</v>
      </c>
      <c r="P32" s="113">
        <v>98.076499999999982</v>
      </c>
      <c r="Q32" s="113">
        <v>-5.4363500000000045</v>
      </c>
      <c r="R32" s="113">
        <v>3.7299999999999995</v>
      </c>
    </row>
    <row r="33" spans="2:27" s="72" customFormat="1" x14ac:dyDescent="0.25">
      <c r="B33" s="37">
        <v>44682</v>
      </c>
      <c r="C33" s="113">
        <v>109.25952380952383</v>
      </c>
      <c r="D33" s="113">
        <v>110.79690476190474</v>
      </c>
      <c r="E33" s="113">
        <v>111.58547619047621</v>
      </c>
      <c r="F33" s="113">
        <v>36.872742857142825</v>
      </c>
      <c r="G33" s="113">
        <v>33.230461904761924</v>
      </c>
      <c r="H33" s="113">
        <v>49.420323809523808</v>
      </c>
      <c r="I33" s="113">
        <v>37.925346666666663</v>
      </c>
      <c r="J33" s="113">
        <v>110.33966666666669</v>
      </c>
      <c r="K33" s="113">
        <v>8.3033999999999999</v>
      </c>
      <c r="L33" s="113">
        <v>1.15401</v>
      </c>
      <c r="M33" s="113">
        <v>110.41353380952383</v>
      </c>
      <c r="N33" s="113">
        <v>7.3867142857139356E-2</v>
      </c>
      <c r="O33" s="113">
        <v>-3.4388100000000001</v>
      </c>
      <c r="P33" s="113">
        <v>105.82071380952382</v>
      </c>
      <c r="Q33" s="113">
        <v>-4.5189528571428639</v>
      </c>
      <c r="R33" s="113">
        <v>1.4514999999999998</v>
      </c>
    </row>
    <row r="34" spans="2:27" s="72" customFormat="1" x14ac:dyDescent="0.25">
      <c r="B34" s="38">
        <v>44713</v>
      </c>
      <c r="C34" s="113"/>
      <c r="D34" s="113"/>
      <c r="E34" s="113"/>
      <c r="F34" s="113"/>
      <c r="G34" s="113"/>
      <c r="H34" s="113"/>
      <c r="I34" s="113"/>
      <c r="J34" s="113"/>
      <c r="K34" s="113"/>
      <c r="L34" s="113"/>
      <c r="M34" s="113"/>
      <c r="N34" s="113"/>
      <c r="O34" s="113"/>
      <c r="P34" s="113"/>
      <c r="Q34" s="113"/>
      <c r="R34" s="113"/>
    </row>
    <row r="35" spans="2:27" s="72" customFormat="1" x14ac:dyDescent="0.25">
      <c r="B35" s="39" t="s">
        <v>127</v>
      </c>
      <c r="C35" s="114">
        <v>105.54292682926828</v>
      </c>
      <c r="D35" s="114">
        <v>106.9571951219512</v>
      </c>
      <c r="E35" s="114">
        <v>110.04731707317075</v>
      </c>
      <c r="F35" s="114">
        <v>32.473239024390239</v>
      </c>
      <c r="G35" s="114">
        <v>30.79447317073172</v>
      </c>
      <c r="H35" s="114">
        <v>41.775136585365829</v>
      </c>
      <c r="I35" s="114">
        <v>33.662112195121949</v>
      </c>
      <c r="J35" s="114">
        <v>107.00951219512194</v>
      </c>
      <c r="K35" s="114">
        <v>7.7905902439024395</v>
      </c>
      <c r="L35" s="114">
        <v>1.7320273054587689</v>
      </c>
      <c r="M35" s="114">
        <v>107.27495413472705</v>
      </c>
      <c r="N35" s="114">
        <v>0.26544193960511109</v>
      </c>
      <c r="O35" s="114">
        <v>-3.4998782926829266</v>
      </c>
      <c r="P35" s="114">
        <v>102.04304853658536</v>
      </c>
      <c r="Q35" s="114">
        <v>-4.9664636585365827</v>
      </c>
      <c r="R35" s="114">
        <v>2.562963414634146</v>
      </c>
    </row>
    <row r="36" spans="2:27" s="72" customFormat="1" x14ac:dyDescent="0.25">
      <c r="B36" s="36">
        <v>44743</v>
      </c>
      <c r="C36" s="113"/>
      <c r="D36" s="113"/>
      <c r="E36" s="113"/>
      <c r="F36" s="113"/>
      <c r="G36" s="113"/>
      <c r="H36" s="113"/>
      <c r="I36" s="113"/>
      <c r="J36" s="113"/>
      <c r="K36" s="113"/>
      <c r="L36" s="113"/>
      <c r="M36" s="113"/>
      <c r="N36" s="113"/>
      <c r="O36" s="113"/>
      <c r="P36" s="113"/>
      <c r="Q36" s="113"/>
      <c r="R36" s="113"/>
    </row>
    <row r="37" spans="2:27" s="72" customFormat="1" x14ac:dyDescent="0.25">
      <c r="B37" s="37">
        <v>44774</v>
      </c>
      <c r="C37" s="113"/>
      <c r="D37" s="113"/>
      <c r="E37" s="113"/>
      <c r="F37" s="113"/>
      <c r="G37" s="113"/>
      <c r="H37" s="113"/>
      <c r="I37" s="113"/>
      <c r="J37" s="113"/>
      <c r="K37" s="113"/>
      <c r="L37" s="113"/>
      <c r="M37" s="113"/>
      <c r="N37" s="113"/>
      <c r="O37" s="113"/>
      <c r="P37" s="113"/>
      <c r="Q37" s="113"/>
      <c r="R37" s="113"/>
    </row>
    <row r="38" spans="2:27" s="72" customFormat="1" x14ac:dyDescent="0.25">
      <c r="B38" s="38">
        <v>44805</v>
      </c>
      <c r="C38" s="113"/>
      <c r="D38" s="113"/>
      <c r="E38" s="113"/>
      <c r="F38" s="113"/>
      <c r="G38" s="113"/>
      <c r="H38" s="113"/>
      <c r="I38" s="113"/>
      <c r="J38" s="113"/>
      <c r="K38" s="113"/>
      <c r="L38" s="113"/>
      <c r="M38" s="113"/>
      <c r="N38" s="113"/>
      <c r="O38" s="113"/>
      <c r="P38" s="113"/>
      <c r="Q38" s="113"/>
      <c r="R38" s="113"/>
    </row>
    <row r="39" spans="2:27" s="72" customFormat="1" x14ac:dyDescent="0.25">
      <c r="B39" s="39" t="s">
        <v>128</v>
      </c>
      <c r="C39" s="114"/>
      <c r="D39" s="114"/>
      <c r="E39" s="114"/>
      <c r="F39" s="114"/>
      <c r="G39" s="114"/>
      <c r="H39" s="114"/>
      <c r="I39" s="114"/>
      <c r="J39" s="114"/>
      <c r="K39" s="114"/>
      <c r="L39" s="114"/>
      <c r="M39" s="114"/>
      <c r="N39" s="114"/>
      <c r="O39" s="114"/>
      <c r="P39" s="114"/>
      <c r="Q39" s="114"/>
      <c r="R39" s="114"/>
    </row>
    <row r="40" spans="2:27" s="72" customFormat="1" x14ac:dyDescent="0.25">
      <c r="B40" s="36">
        <v>44835</v>
      </c>
      <c r="C40" s="113"/>
      <c r="D40" s="113"/>
      <c r="E40" s="113"/>
      <c r="F40" s="113"/>
      <c r="G40" s="113"/>
      <c r="H40" s="113"/>
      <c r="I40" s="113"/>
      <c r="J40" s="113"/>
      <c r="K40" s="113"/>
      <c r="L40" s="113"/>
      <c r="M40" s="113"/>
      <c r="N40" s="113"/>
      <c r="O40" s="113"/>
      <c r="P40" s="113"/>
      <c r="Q40" s="113"/>
      <c r="R40" s="113"/>
    </row>
    <row r="41" spans="2:27" s="72" customFormat="1" x14ac:dyDescent="0.25">
      <c r="B41" s="37">
        <v>44866</v>
      </c>
      <c r="C41" s="113"/>
      <c r="D41" s="113"/>
      <c r="E41" s="113"/>
      <c r="F41" s="113"/>
      <c r="G41" s="113"/>
      <c r="H41" s="113"/>
      <c r="I41" s="113"/>
      <c r="J41" s="113"/>
      <c r="K41" s="113"/>
      <c r="L41" s="113"/>
      <c r="M41" s="113"/>
      <c r="N41" s="113"/>
      <c r="O41" s="113"/>
      <c r="P41" s="113"/>
      <c r="Q41" s="113"/>
      <c r="R41" s="113"/>
    </row>
    <row r="42" spans="2:27" s="72" customFormat="1" x14ac:dyDescent="0.25">
      <c r="B42" s="38">
        <v>44896</v>
      </c>
      <c r="C42" s="113"/>
      <c r="D42" s="113"/>
      <c r="E42" s="113"/>
      <c r="F42" s="113"/>
      <c r="G42" s="113"/>
      <c r="H42" s="113"/>
      <c r="I42" s="113"/>
      <c r="J42" s="113"/>
      <c r="K42" s="113"/>
      <c r="L42" s="113"/>
      <c r="M42" s="113"/>
      <c r="N42" s="113"/>
      <c r="O42" s="113"/>
      <c r="P42" s="113"/>
      <c r="Q42" s="113"/>
      <c r="R42" s="113"/>
    </row>
    <row r="43" spans="2:27" s="72" customFormat="1" x14ac:dyDescent="0.25">
      <c r="B43" s="39" t="s">
        <v>129</v>
      </c>
      <c r="C43" s="114"/>
      <c r="D43" s="114"/>
      <c r="E43" s="114"/>
      <c r="F43" s="114"/>
      <c r="G43" s="114"/>
      <c r="H43" s="114"/>
      <c r="I43" s="114"/>
      <c r="J43" s="114"/>
      <c r="K43" s="114"/>
      <c r="L43" s="114"/>
      <c r="M43" s="114"/>
      <c r="N43" s="114"/>
      <c r="O43" s="114"/>
      <c r="P43" s="114"/>
      <c r="Q43" s="114"/>
      <c r="R43" s="114"/>
    </row>
    <row r="44" spans="2:27" s="72" customFormat="1" x14ac:dyDescent="0.25">
      <c r="B44" s="40" t="s">
        <v>130</v>
      </c>
      <c r="C44" s="115">
        <v>99.202135922330072</v>
      </c>
      <c r="D44" s="115">
        <v>100.8233009708738</v>
      </c>
      <c r="E44" s="115">
        <v>101.78029126213593</v>
      </c>
      <c r="F44" s="115">
        <v>20.836602912621402</v>
      </c>
      <c r="G44" s="115">
        <v>21.263230097087359</v>
      </c>
      <c r="H44" s="115">
        <v>32.556844660194145</v>
      </c>
      <c r="I44" s="115">
        <v>23.351302135922332</v>
      </c>
      <c r="J44" s="115">
        <v>100.36623300970875</v>
      </c>
      <c r="K44" s="115">
        <v>6.9795844660194177</v>
      </c>
      <c r="L44" s="115">
        <v>1.3344889166878193</v>
      </c>
      <c r="M44" s="115">
        <v>100.53662483901789</v>
      </c>
      <c r="N44" s="115">
        <v>0.1703918293091391</v>
      </c>
      <c r="O44" s="115">
        <v>-3.7531333097969992</v>
      </c>
      <c r="P44" s="115">
        <v>95.449002612533079</v>
      </c>
      <c r="Q44" s="115">
        <v>-4.9172303971756719</v>
      </c>
      <c r="R44" s="115">
        <v>1.6556159474148742</v>
      </c>
    </row>
    <row r="45" spans="2:27" s="72" customFormat="1" x14ac:dyDescent="0.25"/>
    <row r="46" spans="2:27" ht="15.75" thickBot="1" x14ac:dyDescent="0.3">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row>
    <row r="47" spans="2:27" ht="15.75" thickBot="1" x14ac:dyDescent="0.3">
      <c r="B47" s="122" t="s">
        <v>132</v>
      </c>
      <c r="C47" s="123"/>
      <c r="D47" s="123"/>
      <c r="E47" s="123"/>
      <c r="F47" s="123"/>
      <c r="G47" s="123"/>
      <c r="H47" s="123"/>
      <c r="I47" s="123"/>
      <c r="J47" s="123"/>
      <c r="K47" s="24"/>
      <c r="L47" s="124"/>
      <c r="M47" s="135" t="s">
        <v>97</v>
      </c>
      <c r="N47" s="136"/>
      <c r="O47" s="136"/>
      <c r="P47" s="137"/>
      <c r="Q47" s="2"/>
      <c r="R47" s="4"/>
      <c r="S47" s="72"/>
      <c r="T47" s="72"/>
      <c r="U47" s="72"/>
      <c r="V47" s="72"/>
      <c r="W47" s="72"/>
      <c r="X47" s="72"/>
      <c r="Y47" s="72"/>
      <c r="Z47" s="72"/>
      <c r="AA47" s="72"/>
    </row>
    <row r="48" spans="2:27" x14ac:dyDescent="0.25">
      <c r="B48" s="41"/>
      <c r="C48" s="89" t="s">
        <v>4</v>
      </c>
      <c r="D48" s="89" t="s">
        <v>5</v>
      </c>
      <c r="E48" s="89" t="s">
        <v>6</v>
      </c>
      <c r="F48" s="89" t="s">
        <v>7</v>
      </c>
      <c r="G48" s="89" t="s">
        <v>8</v>
      </c>
      <c r="H48" s="89" t="s">
        <v>9</v>
      </c>
      <c r="I48" s="89" t="s">
        <v>10</v>
      </c>
      <c r="J48" s="89" t="s">
        <v>11</v>
      </c>
      <c r="K48" s="89" t="s">
        <v>12</v>
      </c>
      <c r="L48" s="90" t="s">
        <v>13</v>
      </c>
      <c r="M48" s="88" t="s">
        <v>14</v>
      </c>
      <c r="N48" s="89" t="s">
        <v>15</v>
      </c>
      <c r="O48" s="89" t="s">
        <v>98</v>
      </c>
      <c r="P48" s="90" t="s">
        <v>99</v>
      </c>
      <c r="Q48" s="2"/>
      <c r="R48" s="2"/>
      <c r="S48" s="72"/>
      <c r="T48" s="72"/>
      <c r="U48" s="72"/>
      <c r="V48" s="72"/>
      <c r="W48" s="72"/>
      <c r="X48" s="72"/>
      <c r="Y48" s="72"/>
      <c r="Z48" s="72"/>
      <c r="AA48" s="72"/>
    </row>
    <row r="49" spans="2:27" x14ac:dyDescent="0.25">
      <c r="B49" s="80"/>
      <c r="C49" s="107" t="s">
        <v>16</v>
      </c>
      <c r="D49" s="107" t="s">
        <v>17</v>
      </c>
      <c r="E49" s="107" t="s">
        <v>18</v>
      </c>
      <c r="F49" s="107" t="s">
        <v>19</v>
      </c>
      <c r="G49" s="107" t="s">
        <v>20</v>
      </c>
      <c r="H49" s="107" t="s">
        <v>21</v>
      </c>
      <c r="I49" s="107" t="s">
        <v>22</v>
      </c>
      <c r="J49" s="107" t="s">
        <v>23</v>
      </c>
      <c r="K49" s="108" t="s">
        <v>100</v>
      </c>
      <c r="L49" s="125" t="s">
        <v>101</v>
      </c>
      <c r="M49" s="80" t="s">
        <v>16</v>
      </c>
      <c r="N49" s="107" t="s">
        <v>24</v>
      </c>
      <c r="O49" s="107" t="s">
        <v>25</v>
      </c>
      <c r="P49" s="81" t="s">
        <v>26</v>
      </c>
      <c r="Q49" s="2"/>
      <c r="R49" s="2"/>
      <c r="S49" s="72"/>
      <c r="T49" s="72"/>
      <c r="U49" s="72"/>
      <c r="V49" s="72"/>
      <c r="W49" s="72"/>
      <c r="X49" s="72"/>
      <c r="Y49" s="72"/>
      <c r="Z49" s="72"/>
      <c r="AA49" s="72"/>
    </row>
    <row r="50" spans="2:27" x14ac:dyDescent="0.25">
      <c r="B50" s="79"/>
      <c r="C50" s="107" t="s">
        <v>27</v>
      </c>
      <c r="D50" s="107" t="s">
        <v>27</v>
      </c>
      <c r="E50" s="107" t="s">
        <v>27</v>
      </c>
      <c r="F50" s="107" t="s">
        <v>28</v>
      </c>
      <c r="G50" s="107" t="s">
        <v>29</v>
      </c>
      <c r="H50" s="107" t="s">
        <v>29</v>
      </c>
      <c r="I50" s="107" t="s">
        <v>30</v>
      </c>
      <c r="J50" s="107" t="s">
        <v>31</v>
      </c>
      <c r="K50" s="108" t="s">
        <v>23</v>
      </c>
      <c r="L50" s="125" t="s">
        <v>31</v>
      </c>
      <c r="M50" s="80" t="s">
        <v>27</v>
      </c>
      <c r="N50" s="107" t="s">
        <v>32</v>
      </c>
      <c r="O50" s="107" t="s">
        <v>27</v>
      </c>
      <c r="P50" s="81" t="s">
        <v>27</v>
      </c>
      <c r="Q50" s="2"/>
      <c r="R50" s="2"/>
      <c r="S50" s="72"/>
      <c r="T50" s="72"/>
      <c r="U50" s="72"/>
      <c r="V50" s="72"/>
      <c r="W50" s="72"/>
      <c r="X50" s="72"/>
      <c r="Y50" s="72"/>
      <c r="Z50" s="72"/>
      <c r="AA50" s="72"/>
    </row>
    <row r="51" spans="2:27" x14ac:dyDescent="0.25">
      <c r="B51" s="79"/>
      <c r="C51" s="107" t="s">
        <v>33</v>
      </c>
      <c r="D51" s="107" t="s">
        <v>33</v>
      </c>
      <c r="E51" s="107" t="s">
        <v>33</v>
      </c>
      <c r="F51" s="107" t="s">
        <v>34</v>
      </c>
      <c r="G51" s="107" t="s">
        <v>34</v>
      </c>
      <c r="H51" s="107" t="s">
        <v>34</v>
      </c>
      <c r="I51" s="107" t="s">
        <v>34</v>
      </c>
      <c r="J51" s="107" t="s">
        <v>34</v>
      </c>
      <c r="K51" s="108" t="s">
        <v>34</v>
      </c>
      <c r="L51" s="125" t="s">
        <v>102</v>
      </c>
      <c r="M51" s="80" t="s">
        <v>35</v>
      </c>
      <c r="N51" s="107" t="s">
        <v>35</v>
      </c>
      <c r="O51" s="107" t="s">
        <v>36</v>
      </c>
      <c r="P51" s="81" t="s">
        <v>36</v>
      </c>
      <c r="Q51" s="2"/>
      <c r="R51" s="2"/>
      <c r="S51" s="72"/>
      <c r="T51" s="72"/>
      <c r="U51" s="72"/>
      <c r="V51" s="72"/>
      <c r="W51" s="72"/>
      <c r="X51" s="72"/>
      <c r="Y51" s="72"/>
      <c r="Z51" s="72"/>
      <c r="AA51" s="72"/>
    </row>
    <row r="52" spans="2:27" ht="23.25" customHeight="1" x14ac:dyDescent="0.25">
      <c r="B52" s="79"/>
      <c r="C52" s="107" t="s">
        <v>103</v>
      </c>
      <c r="D52" s="107" t="s">
        <v>104</v>
      </c>
      <c r="E52" s="107" t="s">
        <v>39</v>
      </c>
      <c r="F52" s="109" t="s">
        <v>40</v>
      </c>
      <c r="G52" s="107" t="s">
        <v>105</v>
      </c>
      <c r="H52" s="107" t="s">
        <v>106</v>
      </c>
      <c r="I52" s="107" t="s">
        <v>43</v>
      </c>
      <c r="J52" s="107" t="s">
        <v>44</v>
      </c>
      <c r="K52" s="104"/>
      <c r="L52" s="125" t="s">
        <v>107</v>
      </c>
      <c r="M52" s="80"/>
      <c r="N52" s="110"/>
      <c r="O52" s="110"/>
      <c r="P52" s="82"/>
      <c r="Q52" s="12"/>
      <c r="R52" s="4"/>
      <c r="S52" s="72"/>
      <c r="T52" s="72"/>
      <c r="U52" s="72"/>
      <c r="V52" s="72"/>
      <c r="W52" s="72"/>
      <c r="X52" s="72"/>
      <c r="Y52" s="72"/>
      <c r="Z52" s="72"/>
      <c r="AA52" s="72"/>
    </row>
    <row r="53" spans="2:27" x14ac:dyDescent="0.25">
      <c r="B53" s="79"/>
      <c r="C53" s="107"/>
      <c r="D53" s="107"/>
      <c r="E53" s="107"/>
      <c r="F53" s="109"/>
      <c r="G53" s="107"/>
      <c r="H53" s="107"/>
      <c r="I53" s="107"/>
      <c r="J53" s="107"/>
      <c r="K53" s="104"/>
      <c r="L53" s="125" t="s">
        <v>108</v>
      </c>
      <c r="M53" s="80"/>
      <c r="N53" s="110"/>
      <c r="O53" s="110"/>
      <c r="P53" s="82"/>
      <c r="Q53" s="12"/>
      <c r="R53" s="42"/>
      <c r="S53" s="72"/>
      <c r="T53" s="72"/>
      <c r="U53" s="72"/>
      <c r="V53" s="72"/>
      <c r="W53" s="72"/>
      <c r="X53" s="72"/>
      <c r="Y53" s="72"/>
      <c r="Z53" s="72"/>
      <c r="AA53" s="72"/>
    </row>
    <row r="54" spans="2:27" s="12" customFormat="1" x14ac:dyDescent="0.25">
      <c r="B54" s="26" t="s">
        <v>109</v>
      </c>
      <c r="C54" s="105">
        <v>258.19455399999998</v>
      </c>
      <c r="D54" s="105">
        <v>19.327000000000002</v>
      </c>
      <c r="E54" s="105">
        <v>277.52155399999998</v>
      </c>
      <c r="F54" s="105">
        <v>2579.5706116337128</v>
      </c>
      <c r="G54" s="105">
        <v>411.57812192564086</v>
      </c>
      <c r="H54" s="105">
        <v>417.79415571732346</v>
      </c>
      <c r="I54" s="105">
        <v>36.922667761521311</v>
      </c>
      <c r="J54" s="105">
        <v>3445.8655570381984</v>
      </c>
      <c r="K54" s="105">
        <v>3165</v>
      </c>
      <c r="L54" s="53">
        <f>K54-J54</f>
        <v>-280.8655570381984</v>
      </c>
      <c r="M54" s="44">
        <f>C54*1000/90</f>
        <v>2868.8283777777774</v>
      </c>
      <c r="N54" s="105">
        <f>D54*1000/90</f>
        <v>214.74444444444444</v>
      </c>
      <c r="O54" s="106">
        <f>100%-P54</f>
        <v>0.48</v>
      </c>
      <c r="P54" s="46">
        <v>0.52</v>
      </c>
      <c r="Q54" s="43"/>
      <c r="S54" s="72"/>
      <c r="T54" s="72"/>
      <c r="U54" s="72"/>
      <c r="V54" s="72"/>
      <c r="W54" s="72"/>
      <c r="X54" s="72"/>
      <c r="Y54" s="72"/>
      <c r="Z54" s="72"/>
      <c r="AA54" s="72"/>
    </row>
    <row r="55" spans="2:27" s="12" customFormat="1" x14ac:dyDescent="0.25">
      <c r="B55" s="26" t="s">
        <v>110</v>
      </c>
      <c r="C55" s="105">
        <v>267</v>
      </c>
      <c r="D55" s="105">
        <v>18</v>
      </c>
      <c r="E55" s="105">
        <v>285</v>
      </c>
      <c r="F55" s="105">
        <v>4680</v>
      </c>
      <c r="G55" s="105">
        <v>375</v>
      </c>
      <c r="H55" s="105">
        <v>254</v>
      </c>
      <c r="I55" s="105">
        <v>22</v>
      </c>
      <c r="J55" s="105">
        <v>5331</v>
      </c>
      <c r="K55" s="105">
        <v>4539</v>
      </c>
      <c r="L55" s="53">
        <f t="shared" ref="L55:L61" si="0">K55-J55</f>
        <v>-792</v>
      </c>
      <c r="M55" s="44">
        <v>2937</v>
      </c>
      <c r="N55" s="105">
        <v>198</v>
      </c>
      <c r="O55" s="106">
        <v>0.53</v>
      </c>
      <c r="P55" s="46">
        <v>0.47</v>
      </c>
      <c r="Q55" s="43"/>
    </row>
    <row r="56" spans="2:27" s="12" customFormat="1" x14ac:dyDescent="0.25">
      <c r="B56" s="26" t="s">
        <v>111</v>
      </c>
      <c r="C56" s="105">
        <v>273.14800000000002</v>
      </c>
      <c r="D56" s="105">
        <v>17.204000000000001</v>
      </c>
      <c r="E56" s="105">
        <v>290.35200000000003</v>
      </c>
      <c r="F56" s="105">
        <v>4031.2071380223811</v>
      </c>
      <c r="G56" s="105">
        <v>188.29116260812336</v>
      </c>
      <c r="H56" s="105">
        <v>304.63816189569616</v>
      </c>
      <c r="I56" s="105">
        <v>10.59857596825397</v>
      </c>
      <c r="J56" s="105">
        <v>4534.7350384944557</v>
      </c>
      <c r="K56" s="105">
        <v>4388</v>
      </c>
      <c r="L56" s="105">
        <f t="shared" si="0"/>
        <v>-146.73503849445569</v>
      </c>
      <c r="M56" s="44">
        <v>2969</v>
      </c>
      <c r="N56" s="105">
        <v>187</v>
      </c>
      <c r="O56" s="106">
        <f>100%-P56</f>
        <v>0.52500000000000002</v>
      </c>
      <c r="P56" s="46">
        <v>0.47499999999999998</v>
      </c>
      <c r="Q56" s="43"/>
    </row>
    <row r="57" spans="2:27" s="12" customFormat="1" x14ac:dyDescent="0.25">
      <c r="B57" s="26" t="s">
        <v>112</v>
      </c>
      <c r="C57" s="105">
        <v>260.452</v>
      </c>
      <c r="D57" s="105">
        <v>21.896000000000001</v>
      </c>
      <c r="E57" s="105">
        <v>282.34800000000001</v>
      </c>
      <c r="F57" s="105">
        <v>3274.6016188256431</v>
      </c>
      <c r="G57" s="105">
        <v>314.39812567765654</v>
      </c>
      <c r="H57" s="105">
        <v>595.8475330279548</v>
      </c>
      <c r="I57" s="105">
        <v>-12.128130144300144</v>
      </c>
      <c r="J57" s="105">
        <v>4172.7191473869543</v>
      </c>
      <c r="K57" s="105">
        <v>4619</v>
      </c>
      <c r="L57" s="105">
        <f t="shared" si="0"/>
        <v>446.28085261304568</v>
      </c>
      <c r="M57" s="44">
        <v>2831</v>
      </c>
      <c r="N57" s="105">
        <v>238</v>
      </c>
      <c r="O57" s="106">
        <v>0.54900000000000004</v>
      </c>
      <c r="P57" s="46">
        <v>0.45100000000000001</v>
      </c>
      <c r="Q57" s="43"/>
    </row>
    <row r="58" spans="2:27" s="12" customFormat="1" x14ac:dyDescent="0.25">
      <c r="B58" s="26" t="s">
        <v>86</v>
      </c>
      <c r="C58" s="105">
        <v>253.34399999999999</v>
      </c>
      <c r="D58" s="105">
        <v>19.11</v>
      </c>
      <c r="E58" s="105">
        <v>272.45400000000001</v>
      </c>
      <c r="F58" s="105">
        <v>2264.8845001128352</v>
      </c>
      <c r="G58" s="105">
        <v>89.964532911015198</v>
      </c>
      <c r="H58" s="105">
        <v>606.384208129478</v>
      </c>
      <c r="I58" s="105">
        <v>-7.3219932645161458</v>
      </c>
      <c r="J58" s="105">
        <v>2953.9112478888123</v>
      </c>
      <c r="K58" s="105">
        <v>3231</v>
      </c>
      <c r="L58" s="105">
        <f t="shared" si="0"/>
        <v>277.08875211118766</v>
      </c>
      <c r="M58" s="44">
        <v>2784</v>
      </c>
      <c r="N58" s="105">
        <v>210</v>
      </c>
      <c r="O58" s="106">
        <f>1-P58</f>
        <v>0.51300000000000001</v>
      </c>
      <c r="P58" s="46">
        <v>0.48699999999999999</v>
      </c>
      <c r="Q58" s="43"/>
    </row>
    <row r="59" spans="2:27" s="12" customFormat="1" x14ac:dyDescent="0.25">
      <c r="B59" s="26" t="s">
        <v>87</v>
      </c>
      <c r="C59" s="105">
        <v>197.01499999999999</v>
      </c>
      <c r="D59" s="105">
        <v>10.101000000000001</v>
      </c>
      <c r="E59" s="105">
        <v>207.11599999999999</v>
      </c>
      <c r="F59" s="105">
        <v>957.61331213600113</v>
      </c>
      <c r="G59" s="105">
        <v>158.81763860664014</v>
      </c>
      <c r="H59" s="105">
        <v>392.01298756725339</v>
      </c>
      <c r="I59" s="105">
        <v>336.4</v>
      </c>
      <c r="J59" s="105">
        <v>1844.8439383098948</v>
      </c>
      <c r="K59" s="105">
        <v>1583</v>
      </c>
      <c r="L59" s="105">
        <f t="shared" si="0"/>
        <v>-261.84393830989484</v>
      </c>
      <c r="M59" s="44">
        <v>2165</v>
      </c>
      <c r="N59" s="105">
        <v>111</v>
      </c>
      <c r="O59" s="106">
        <v>0.47399999999999998</v>
      </c>
      <c r="P59" s="46">
        <v>0.52600000000000002</v>
      </c>
      <c r="Q59" s="43"/>
    </row>
    <row r="60" spans="2:27" s="12" customFormat="1" x14ac:dyDescent="0.25">
      <c r="B60" s="26" t="s">
        <v>88</v>
      </c>
      <c r="C60" s="105">
        <v>220</v>
      </c>
      <c r="D60" s="105">
        <v>13</v>
      </c>
      <c r="E60" s="105">
        <v>233</v>
      </c>
      <c r="F60" s="105">
        <v>1299</v>
      </c>
      <c r="G60" s="105">
        <v>66</v>
      </c>
      <c r="H60" s="105">
        <v>246</v>
      </c>
      <c r="I60" s="105">
        <v>34</v>
      </c>
      <c r="J60" s="105">
        <v>1645</v>
      </c>
      <c r="K60" s="105">
        <v>1931</v>
      </c>
      <c r="L60" s="105">
        <f t="shared" si="0"/>
        <v>286</v>
      </c>
      <c r="M60" s="44">
        <v>2390</v>
      </c>
      <c r="N60" s="105">
        <v>146</v>
      </c>
      <c r="O60" s="106">
        <v>0.51</v>
      </c>
      <c r="P60" s="46">
        <v>0.49</v>
      </c>
      <c r="Q60" s="43"/>
    </row>
    <row r="61" spans="2:27" s="12" customFormat="1" x14ac:dyDescent="0.25">
      <c r="B61" s="26" t="s">
        <v>89</v>
      </c>
      <c r="C61" s="105">
        <f>+M61*0.092</f>
        <v>214.82</v>
      </c>
      <c r="D61" s="105">
        <f>+N61*0.092</f>
        <v>17.756</v>
      </c>
      <c r="E61" s="105">
        <f>+C61+D61</f>
        <v>232.57599999999999</v>
      </c>
      <c r="F61" s="105">
        <v>959</v>
      </c>
      <c r="G61" s="105">
        <v>155</v>
      </c>
      <c r="H61" s="105">
        <v>284</v>
      </c>
      <c r="I61" s="105">
        <v>45</v>
      </c>
      <c r="J61" s="105">
        <f>SUM(F61:I61)</f>
        <v>1443</v>
      </c>
      <c r="K61" s="105">
        <v>1726</v>
      </c>
      <c r="L61" s="105">
        <f t="shared" si="0"/>
        <v>283</v>
      </c>
      <c r="M61" s="44">
        <v>2335</v>
      </c>
      <c r="N61" s="105">
        <v>193</v>
      </c>
      <c r="O61" s="106">
        <v>0.53</v>
      </c>
      <c r="P61" s="46">
        <f>1-O61</f>
        <v>0.47</v>
      </c>
      <c r="Q61" s="43"/>
    </row>
    <row r="62" spans="2:27" s="12" customFormat="1" x14ac:dyDescent="0.25">
      <c r="B62" s="26" t="s">
        <v>92</v>
      </c>
      <c r="C62" s="105">
        <v>214</v>
      </c>
      <c r="D62" s="105">
        <v>17</v>
      </c>
      <c r="E62" s="105">
        <v>231</v>
      </c>
      <c r="F62" s="105">
        <v>1829</v>
      </c>
      <c r="G62" s="105">
        <v>114</v>
      </c>
      <c r="H62" s="105">
        <v>321</v>
      </c>
      <c r="I62" s="105">
        <v>0</v>
      </c>
      <c r="J62" s="105">
        <v>2263</v>
      </c>
      <c r="K62" s="105">
        <v>2346</v>
      </c>
      <c r="L62" s="126">
        <v>82</v>
      </c>
      <c r="M62" s="105">
        <v>2381</v>
      </c>
      <c r="N62" s="105">
        <v>184</v>
      </c>
      <c r="O62" s="106">
        <v>0.52</v>
      </c>
      <c r="P62" s="46">
        <v>0.48</v>
      </c>
      <c r="Q62" s="43"/>
    </row>
    <row r="63" spans="2:27" s="78" customFormat="1" x14ac:dyDescent="0.25">
      <c r="B63" s="26" t="s">
        <v>93</v>
      </c>
      <c r="C63" s="105">
        <f>M63*91/1000</f>
        <v>246.88260519952576</v>
      </c>
      <c r="D63" s="105">
        <f>N63*91/1000</f>
        <v>12.836262635023191</v>
      </c>
      <c r="E63" s="105">
        <f>C63+D63</f>
        <v>259.71886783454897</v>
      </c>
      <c r="F63" s="105">
        <v>2802</v>
      </c>
      <c r="G63" s="105">
        <v>34</v>
      </c>
      <c r="H63" s="105">
        <v>368</v>
      </c>
      <c r="I63" s="105">
        <v>-16</v>
      </c>
      <c r="J63" s="105">
        <v>3189</v>
      </c>
      <c r="K63" s="105">
        <v>3233</v>
      </c>
      <c r="L63" s="126">
        <v>45</v>
      </c>
      <c r="M63" s="105">
        <v>2712.9956615332499</v>
      </c>
      <c r="N63" s="105">
        <v>141.057831154101</v>
      </c>
      <c r="O63" s="106">
        <v>0.52</v>
      </c>
      <c r="P63" s="46">
        <v>0.48</v>
      </c>
      <c r="Q63" s="43"/>
    </row>
    <row r="64" spans="2:27" s="12" customFormat="1" x14ac:dyDescent="0.25">
      <c r="B64" s="26" t="s">
        <v>94</v>
      </c>
      <c r="C64" s="105">
        <v>247</v>
      </c>
      <c r="D64" s="105">
        <v>14</v>
      </c>
      <c r="E64" s="105">
        <v>261</v>
      </c>
      <c r="F64" s="105">
        <v>3291</v>
      </c>
      <c r="G64" s="105">
        <v>65</v>
      </c>
      <c r="H64" s="105">
        <v>518</v>
      </c>
      <c r="I64" s="105">
        <v>-72</v>
      </c>
      <c r="J64" s="105">
        <v>3803</v>
      </c>
      <c r="K64" s="105">
        <v>3785</v>
      </c>
      <c r="L64" s="105">
        <v>-17</v>
      </c>
      <c r="M64" s="44">
        <v>2684</v>
      </c>
      <c r="N64" s="105">
        <v>152</v>
      </c>
      <c r="O64" s="106">
        <v>0.52</v>
      </c>
      <c r="P64" s="46">
        <v>0.48</v>
      </c>
      <c r="Q64" s="43"/>
    </row>
    <row r="65" spans="1:17" s="78" customFormat="1" x14ac:dyDescent="0.25">
      <c r="B65" s="26" t="s">
        <v>95</v>
      </c>
      <c r="C65" s="105">
        <f>2700*0.092</f>
        <v>248.4</v>
      </c>
      <c r="D65" s="105">
        <f>236*0.092</f>
        <v>21.712</v>
      </c>
      <c r="E65" s="105">
        <f>2936*0.092</f>
        <v>270.11200000000002</v>
      </c>
      <c r="F65" s="105">
        <v>3097</v>
      </c>
      <c r="G65" s="105">
        <v>39</v>
      </c>
      <c r="H65" s="105">
        <v>654</v>
      </c>
      <c r="I65" s="105">
        <v>-99</v>
      </c>
      <c r="J65" s="105">
        <v>3691</v>
      </c>
      <c r="K65" s="105">
        <v>4288</v>
      </c>
      <c r="L65" s="105">
        <v>597</v>
      </c>
      <c r="M65" s="44">
        <v>2700</v>
      </c>
      <c r="N65" s="105">
        <v>236</v>
      </c>
      <c r="O65" s="106">
        <v>0.52</v>
      </c>
      <c r="P65" s="46">
        <v>0.48</v>
      </c>
      <c r="Q65" s="43"/>
    </row>
    <row r="66" spans="1:17" s="78" customFormat="1" ht="15.75" thickBot="1" x14ac:dyDescent="0.3">
      <c r="B66" s="47" t="s">
        <v>125</v>
      </c>
      <c r="C66" s="100">
        <v>236.16</v>
      </c>
      <c r="D66" s="100">
        <v>18.809999999999999</v>
      </c>
      <c r="E66" s="100">
        <v>254.97</v>
      </c>
      <c r="F66" s="100">
        <v>4216</v>
      </c>
      <c r="G66" s="100">
        <v>-13</v>
      </c>
      <c r="H66" s="100">
        <v>541</v>
      </c>
      <c r="I66" s="100">
        <v>-108</v>
      </c>
      <c r="J66" s="100">
        <v>4636</v>
      </c>
      <c r="K66" s="100">
        <v>3904</v>
      </c>
      <c r="L66" s="127">
        <v>-732</v>
      </c>
      <c r="M66" s="101">
        <v>2624</v>
      </c>
      <c r="N66" s="100">
        <v>209</v>
      </c>
      <c r="O66" s="102">
        <v>0.53100000000000003</v>
      </c>
      <c r="P66" s="103">
        <v>0.46899999999999997</v>
      </c>
      <c r="Q66" s="43"/>
    </row>
    <row r="67" spans="1:17" s="12" customFormat="1" ht="15.75" thickBot="1" x14ac:dyDescent="0.3">
      <c r="B67" s="43"/>
      <c r="C67" s="43"/>
      <c r="D67" s="43"/>
      <c r="E67" s="43"/>
      <c r="F67" s="43"/>
      <c r="G67" s="43"/>
      <c r="H67" s="43"/>
      <c r="I67" s="43"/>
      <c r="J67" s="43"/>
      <c r="K67" s="43"/>
      <c r="L67" s="22"/>
      <c r="M67" s="43"/>
      <c r="N67" s="43"/>
      <c r="O67" s="45"/>
      <c r="P67" s="45"/>
    </row>
    <row r="68" spans="1:17" s="12" customFormat="1" ht="15.75" thickBot="1" x14ac:dyDescent="0.3">
      <c r="A68" s="43"/>
      <c r="B68" s="147" t="s">
        <v>113</v>
      </c>
      <c r="C68" s="148"/>
      <c r="D68" s="148"/>
      <c r="E68" s="148"/>
      <c r="F68" s="149"/>
      <c r="G68" s="43"/>
      <c r="H68" s="43"/>
      <c r="I68" s="43"/>
      <c r="J68" s="43"/>
      <c r="K68" s="43"/>
      <c r="L68" s="22"/>
      <c r="M68" s="43"/>
      <c r="N68" s="43"/>
      <c r="O68" s="45"/>
      <c r="P68" s="45"/>
    </row>
    <row r="69" spans="1:17" s="12" customFormat="1" x14ac:dyDescent="0.25">
      <c r="A69" s="43"/>
      <c r="B69" s="48"/>
      <c r="C69" s="49" t="s">
        <v>101</v>
      </c>
      <c r="D69" s="49" t="s">
        <v>16</v>
      </c>
      <c r="E69" s="89" t="s">
        <v>114</v>
      </c>
      <c r="F69" s="90" t="s">
        <v>115</v>
      </c>
      <c r="G69" s="43"/>
      <c r="H69" s="43"/>
      <c r="I69" s="43"/>
      <c r="J69" s="43"/>
      <c r="K69" s="43"/>
      <c r="L69" s="22"/>
      <c r="M69" s="43"/>
      <c r="N69" s="43"/>
      <c r="O69" s="45"/>
      <c r="P69" s="45"/>
    </row>
    <row r="70" spans="1:17" s="12" customFormat="1" x14ac:dyDescent="0.25">
      <c r="A70" s="43"/>
      <c r="B70" s="50"/>
      <c r="C70" s="112" t="s">
        <v>31</v>
      </c>
      <c r="D70" s="112" t="s">
        <v>116</v>
      </c>
      <c r="E70" s="112" t="s">
        <v>116</v>
      </c>
      <c r="F70" s="51" t="s">
        <v>117</v>
      </c>
      <c r="G70" s="43"/>
      <c r="H70" s="43"/>
      <c r="I70" s="43"/>
      <c r="J70" s="43"/>
      <c r="K70" s="43"/>
      <c r="L70" s="22"/>
      <c r="M70" s="43"/>
      <c r="N70" s="43"/>
      <c r="O70" s="45"/>
      <c r="P70" s="45"/>
    </row>
    <row r="71" spans="1:17" s="12" customFormat="1" x14ac:dyDescent="0.25">
      <c r="A71" s="43"/>
      <c r="B71" s="26"/>
      <c r="C71" s="104"/>
      <c r="D71" s="104"/>
      <c r="E71" s="104"/>
      <c r="F71" s="52"/>
      <c r="G71" s="43"/>
      <c r="H71" s="43"/>
      <c r="I71" s="43"/>
      <c r="J71" s="43"/>
      <c r="K71" s="43"/>
      <c r="L71" s="22"/>
      <c r="M71" s="43"/>
      <c r="N71" s="43"/>
      <c r="O71" s="45"/>
      <c r="P71" s="45"/>
    </row>
    <row r="72" spans="1:17" s="12" customFormat="1" x14ac:dyDescent="0.25">
      <c r="A72" s="43"/>
      <c r="B72" s="26" t="s">
        <v>109</v>
      </c>
      <c r="C72" s="111">
        <v>-280.8655570381984</v>
      </c>
      <c r="D72" s="111">
        <v>-702</v>
      </c>
      <c r="E72" s="111">
        <v>115</v>
      </c>
      <c r="F72" s="53">
        <v>306</v>
      </c>
      <c r="G72" s="43"/>
      <c r="H72" s="43"/>
      <c r="I72" s="43"/>
      <c r="J72" s="43"/>
      <c r="K72" s="43"/>
      <c r="L72" s="22"/>
      <c r="M72" s="43"/>
      <c r="N72" s="43"/>
      <c r="O72" s="45"/>
      <c r="P72" s="45"/>
    </row>
    <row r="73" spans="1:17" s="12" customFormat="1" x14ac:dyDescent="0.25">
      <c r="A73" s="43"/>
      <c r="B73" s="26" t="s">
        <v>110</v>
      </c>
      <c r="C73" s="111">
        <v>-792</v>
      </c>
      <c r="D73" s="111">
        <v>-695</v>
      </c>
      <c r="E73" s="111">
        <v>-355</v>
      </c>
      <c r="F73" s="53">
        <v>258</v>
      </c>
      <c r="G73" s="43"/>
      <c r="H73" s="43"/>
      <c r="I73" s="43"/>
      <c r="J73" s="43"/>
      <c r="K73" s="43"/>
      <c r="L73" s="22"/>
      <c r="M73" s="43"/>
      <c r="N73" s="43"/>
      <c r="O73" s="45"/>
      <c r="P73" s="45"/>
    </row>
    <row r="74" spans="1:17" s="12" customFormat="1" x14ac:dyDescent="0.25">
      <c r="A74" s="43"/>
      <c r="B74" s="26" t="s">
        <v>111</v>
      </c>
      <c r="C74" s="111">
        <v>-146.73503849445569</v>
      </c>
      <c r="D74" s="111">
        <v>-658</v>
      </c>
      <c r="E74" s="111">
        <v>238</v>
      </c>
      <c r="F74" s="53">
        <v>273</v>
      </c>
      <c r="G74" s="43"/>
      <c r="H74" s="43"/>
      <c r="I74" s="43"/>
      <c r="J74" s="43"/>
      <c r="K74" s="43"/>
      <c r="L74" s="22"/>
      <c r="M74" s="43"/>
      <c r="N74" s="43"/>
      <c r="O74" s="45"/>
      <c r="P74" s="45"/>
    </row>
    <row r="75" spans="1:17" s="12" customFormat="1" x14ac:dyDescent="0.25">
      <c r="A75" s="43"/>
      <c r="B75" s="26" t="s">
        <v>112</v>
      </c>
      <c r="C75" s="111">
        <v>446.28085261304568</v>
      </c>
      <c r="D75" s="111">
        <v>-736</v>
      </c>
      <c r="E75" s="111">
        <v>867</v>
      </c>
      <c r="F75" s="53">
        <v>315</v>
      </c>
      <c r="G75" s="43"/>
      <c r="H75" s="43"/>
      <c r="I75" s="43"/>
      <c r="J75" s="43"/>
      <c r="K75" s="43"/>
      <c r="L75" s="22"/>
      <c r="M75" s="43"/>
      <c r="N75" s="43"/>
      <c r="O75" s="45"/>
      <c r="P75" s="45"/>
    </row>
    <row r="76" spans="1:17" s="12" customFormat="1" x14ac:dyDescent="0.25">
      <c r="A76" s="43"/>
      <c r="B76" s="26" t="s">
        <v>86</v>
      </c>
      <c r="C76" s="111">
        <v>277.08875211118766</v>
      </c>
      <c r="D76" s="111">
        <v>-979</v>
      </c>
      <c r="E76" s="111">
        <v>1041</v>
      </c>
      <c r="F76" s="53">
        <v>215</v>
      </c>
      <c r="G76" s="43"/>
      <c r="H76" s="43"/>
      <c r="I76" s="43"/>
      <c r="J76" s="43"/>
      <c r="K76" s="43"/>
      <c r="L76" s="22"/>
      <c r="M76" s="43"/>
      <c r="N76" s="43"/>
      <c r="O76" s="45"/>
      <c r="P76" s="45"/>
    </row>
    <row r="77" spans="1:17" s="12" customFormat="1" x14ac:dyDescent="0.25">
      <c r="A77" s="43"/>
      <c r="B77" s="26" t="s">
        <v>87</v>
      </c>
      <c r="C77" s="111">
        <v>-261.84393830989484</v>
      </c>
      <c r="D77" s="111">
        <v>-956</v>
      </c>
      <c r="E77" s="111">
        <v>571</v>
      </c>
      <c r="F77" s="53">
        <v>123</v>
      </c>
      <c r="G77" s="43"/>
      <c r="H77" s="43"/>
      <c r="I77" s="43"/>
      <c r="J77" s="43"/>
      <c r="K77" s="43"/>
      <c r="L77" s="22"/>
      <c r="M77" s="43"/>
      <c r="N77" s="43"/>
      <c r="O77" s="45"/>
      <c r="P77" s="45"/>
    </row>
    <row r="78" spans="1:17" s="12" customFormat="1" x14ac:dyDescent="0.25">
      <c r="A78" s="43"/>
      <c r="B78" s="26" t="s">
        <v>88</v>
      </c>
      <c r="C78" s="111">
        <v>286</v>
      </c>
      <c r="D78" s="111">
        <v>-375</v>
      </c>
      <c r="E78" s="111">
        <v>473</v>
      </c>
      <c r="F78" s="53">
        <v>188</v>
      </c>
      <c r="G78" s="43"/>
      <c r="H78" s="43"/>
      <c r="I78" s="43"/>
      <c r="J78" s="43"/>
      <c r="K78" s="43"/>
      <c r="L78" s="22"/>
      <c r="M78" s="43"/>
      <c r="N78" s="43"/>
      <c r="O78" s="45"/>
      <c r="P78" s="45"/>
    </row>
    <row r="79" spans="1:17" s="12" customFormat="1" x14ac:dyDescent="0.25">
      <c r="A79" s="43"/>
      <c r="B79" s="26" t="s">
        <v>89</v>
      </c>
      <c r="C79" s="111">
        <v>283</v>
      </c>
      <c r="D79" s="111">
        <v>-695</v>
      </c>
      <c r="E79" s="111">
        <v>785</v>
      </c>
      <c r="F79" s="53">
        <v>193</v>
      </c>
      <c r="G79" s="43"/>
      <c r="H79" s="43"/>
      <c r="I79" s="43"/>
      <c r="J79" s="43"/>
      <c r="K79" s="43"/>
      <c r="L79" s="22"/>
      <c r="M79" s="43"/>
      <c r="N79" s="43"/>
      <c r="O79" s="45"/>
      <c r="P79" s="45"/>
    </row>
    <row r="80" spans="1:17" s="12" customFormat="1" x14ac:dyDescent="0.25">
      <c r="A80" s="43"/>
      <c r="B80" s="26" t="s">
        <v>92</v>
      </c>
      <c r="C80" s="111">
        <v>82</v>
      </c>
      <c r="D80" s="111">
        <v>-666</v>
      </c>
      <c r="E80" s="111">
        <v>474</v>
      </c>
      <c r="F80" s="53">
        <v>274</v>
      </c>
      <c r="G80" s="43"/>
      <c r="H80" s="43"/>
      <c r="I80" s="43"/>
      <c r="J80" s="43"/>
      <c r="K80" s="43"/>
      <c r="L80" s="22"/>
      <c r="M80" s="43"/>
      <c r="N80" s="43"/>
      <c r="O80" s="45"/>
      <c r="P80" s="45"/>
    </row>
    <row r="81" spans="1:25" s="78" customFormat="1" x14ac:dyDescent="0.25">
      <c r="A81" s="43"/>
      <c r="B81" s="26" t="s">
        <v>93</v>
      </c>
      <c r="C81" s="111">
        <v>45</v>
      </c>
      <c r="D81" s="111">
        <v>-786</v>
      </c>
      <c r="E81" s="111">
        <v>525</v>
      </c>
      <c r="F81" s="53">
        <v>306</v>
      </c>
      <c r="G81" s="43"/>
      <c r="H81" s="43"/>
      <c r="I81" s="43"/>
      <c r="J81" s="43"/>
      <c r="K81" s="43"/>
      <c r="L81" s="22"/>
      <c r="M81" s="43"/>
      <c r="N81" s="43"/>
      <c r="O81" s="45"/>
      <c r="P81" s="45"/>
    </row>
    <row r="82" spans="1:25" s="78" customFormat="1" x14ac:dyDescent="0.25">
      <c r="A82" s="43"/>
      <c r="B82" s="26" t="s">
        <v>94</v>
      </c>
      <c r="C82" s="111">
        <v>-17</v>
      </c>
      <c r="D82" s="111">
        <v>-1002.3258530204846</v>
      </c>
      <c r="E82" s="111">
        <v>696.5641727361392</v>
      </c>
      <c r="F82" s="53">
        <v>288.26915867702468</v>
      </c>
      <c r="G82" s="43"/>
      <c r="H82" s="43"/>
      <c r="I82" s="43"/>
      <c r="J82" s="43"/>
      <c r="K82" s="43"/>
      <c r="L82" s="22"/>
      <c r="M82" s="43"/>
      <c r="N82" s="43"/>
      <c r="O82" s="45"/>
      <c r="P82" s="45"/>
    </row>
    <row r="83" spans="1:25" s="78" customFormat="1" x14ac:dyDescent="0.25">
      <c r="A83" s="43"/>
      <c r="B83" s="26" t="s">
        <v>95</v>
      </c>
      <c r="C83" s="111">
        <v>596.770918467304</v>
      </c>
      <c r="D83" s="111">
        <v>-639</v>
      </c>
      <c r="E83" s="111">
        <v>920.49914710747419</v>
      </c>
      <c r="F83" s="53">
        <v>315.96286752154822</v>
      </c>
      <c r="G83" s="43"/>
      <c r="H83" s="43"/>
      <c r="I83" s="43"/>
      <c r="J83" s="43"/>
      <c r="K83" s="43"/>
      <c r="L83" s="22"/>
      <c r="M83" s="43"/>
      <c r="N83" s="43"/>
      <c r="O83" s="45"/>
      <c r="P83" s="45"/>
    </row>
    <row r="84" spans="1:25" s="78" customFormat="1" ht="15.75" thickBot="1" x14ac:dyDescent="0.3">
      <c r="A84" s="43"/>
      <c r="B84" s="47" t="s">
        <v>125</v>
      </c>
      <c r="C84" s="54">
        <v>-732</v>
      </c>
      <c r="D84" s="54">
        <v>-1140</v>
      </c>
      <c r="E84" s="54">
        <v>102</v>
      </c>
      <c r="F84" s="55">
        <v>306</v>
      </c>
      <c r="G84" s="43"/>
      <c r="H84" s="43"/>
      <c r="I84" s="43"/>
      <c r="J84" s="43"/>
      <c r="K84" s="43"/>
      <c r="L84" s="22"/>
      <c r="M84" s="43"/>
      <c r="N84" s="43"/>
      <c r="O84" s="45"/>
      <c r="P84" s="45"/>
    </row>
    <row r="85" spans="1:25" s="78" customFormat="1" x14ac:dyDescent="0.25">
      <c r="B85" s="56"/>
      <c r="C85" s="57"/>
      <c r="D85" s="57"/>
      <c r="E85" s="57"/>
      <c r="F85" s="57"/>
      <c r="G85" s="58"/>
      <c r="H85" s="58"/>
      <c r="I85" s="58"/>
      <c r="J85" s="58"/>
      <c r="K85" s="58"/>
      <c r="L85" s="59"/>
      <c r="M85" s="58"/>
      <c r="N85" s="58"/>
      <c r="O85" s="60"/>
      <c r="P85" s="60"/>
    </row>
    <row r="86" spans="1:25" s="61" customFormat="1" ht="12.75" x14ac:dyDescent="0.2">
      <c r="B86" s="62" t="s">
        <v>118</v>
      </c>
      <c r="C86" s="63"/>
      <c r="D86" s="63"/>
      <c r="E86" s="64"/>
      <c r="F86" s="64"/>
      <c r="G86" s="64"/>
      <c r="H86" s="64"/>
      <c r="I86" s="64"/>
      <c r="J86" s="64"/>
      <c r="K86" s="64"/>
      <c r="L86" s="59"/>
      <c r="M86" s="58"/>
      <c r="N86" s="58"/>
      <c r="O86" s="60" t="s">
        <v>46</v>
      </c>
      <c r="P86" s="60"/>
    </row>
    <row r="87" spans="1:25" s="61" customFormat="1" ht="12.75" x14ac:dyDescent="0.2">
      <c r="B87" s="146" t="s">
        <v>119</v>
      </c>
      <c r="C87" s="146"/>
      <c r="D87" s="146"/>
      <c r="E87" s="146" t="s">
        <v>48</v>
      </c>
      <c r="F87" s="146"/>
      <c r="G87" s="146"/>
      <c r="H87" s="146"/>
      <c r="I87" s="146"/>
      <c r="J87" s="146"/>
      <c r="K87" s="146"/>
      <c r="L87" s="65"/>
      <c r="M87" s="65"/>
      <c r="N87" s="65"/>
      <c r="O87" s="128" t="s">
        <v>49</v>
      </c>
      <c r="P87" s="121"/>
    </row>
    <row r="88" spans="1:25" s="61" customFormat="1" ht="12.95" customHeight="1" x14ac:dyDescent="0.2">
      <c r="B88" s="62"/>
      <c r="C88" s="62"/>
      <c r="D88" s="62"/>
      <c r="E88" s="146" t="s">
        <v>120</v>
      </c>
      <c r="F88" s="146"/>
      <c r="G88" s="146"/>
      <c r="H88" s="146"/>
      <c r="I88" s="146"/>
      <c r="J88" s="146"/>
      <c r="K88" s="146"/>
      <c r="L88" s="146"/>
      <c r="M88" s="146"/>
      <c r="P88" s="62"/>
      <c r="Q88" s="121"/>
      <c r="R88" s="121"/>
      <c r="S88" s="121"/>
    </row>
    <row r="89" spans="1:25" s="61" customFormat="1" ht="12.95" customHeight="1" x14ac:dyDescent="0.2">
      <c r="B89" s="62"/>
      <c r="C89" s="62"/>
      <c r="D89" s="62"/>
      <c r="E89" s="62" t="s">
        <v>51</v>
      </c>
      <c r="F89" s="62"/>
      <c r="G89" s="62"/>
      <c r="H89" s="62"/>
      <c r="I89" s="62"/>
      <c r="J89" s="62"/>
      <c r="K89" s="62"/>
      <c r="L89" s="62"/>
      <c r="O89" s="62"/>
      <c r="P89" s="62"/>
      <c r="R89" s="66"/>
      <c r="S89" s="62"/>
      <c r="T89" s="62"/>
      <c r="U89" s="62"/>
      <c r="V89" s="62"/>
      <c r="W89" s="62"/>
      <c r="X89" s="62"/>
      <c r="Y89" s="62"/>
    </row>
    <row r="90" spans="1:25" s="62" customFormat="1" ht="12.75" x14ac:dyDescent="0.2">
      <c r="B90" s="62" t="s">
        <v>60</v>
      </c>
      <c r="C90" s="67"/>
      <c r="D90" s="67"/>
      <c r="M90" s="61"/>
      <c r="N90" s="61"/>
      <c r="R90" s="66"/>
    </row>
    <row r="91" spans="1:25" s="62" customFormat="1" ht="12.75" x14ac:dyDescent="0.2">
      <c r="B91" s="62" t="s">
        <v>124</v>
      </c>
      <c r="C91" s="67"/>
      <c r="D91" s="67"/>
      <c r="M91" s="61"/>
      <c r="N91" s="61"/>
      <c r="R91" s="66"/>
    </row>
    <row r="92" spans="1:25" s="62" customFormat="1" ht="12.75" x14ac:dyDescent="0.2">
      <c r="B92" s="62" t="s">
        <v>121</v>
      </c>
      <c r="D92" s="67"/>
      <c r="M92" s="61"/>
      <c r="N92" s="61"/>
      <c r="Q92" s="61"/>
      <c r="R92" s="66"/>
    </row>
    <row r="93" spans="1:25" s="62" customFormat="1" ht="12.75" x14ac:dyDescent="0.2">
      <c r="C93" s="62" t="s">
        <v>122</v>
      </c>
      <c r="D93" s="67"/>
      <c r="F93" s="68"/>
      <c r="G93" s="68"/>
      <c r="H93" s="68"/>
      <c r="M93" s="61"/>
      <c r="N93" s="61"/>
      <c r="P93" s="61"/>
      <c r="Q93" s="61"/>
      <c r="R93" s="66"/>
    </row>
    <row r="94" spans="1:25" s="62" customFormat="1" ht="12.75" x14ac:dyDescent="0.2">
      <c r="C94" s="62" t="s">
        <v>57</v>
      </c>
      <c r="D94" s="67"/>
      <c r="M94" s="61"/>
      <c r="N94" s="61"/>
      <c r="P94" s="61"/>
      <c r="Q94" s="61"/>
      <c r="R94" s="66"/>
    </row>
    <row r="95" spans="1:25" s="62" customFormat="1" ht="12.75" x14ac:dyDescent="0.2">
      <c r="B95" s="62" t="s">
        <v>58</v>
      </c>
      <c r="C95" s="67"/>
      <c r="D95" s="67"/>
      <c r="F95" s="68"/>
      <c r="G95" s="68"/>
      <c r="H95" s="68"/>
      <c r="M95" s="61"/>
      <c r="N95" s="61"/>
      <c r="O95" s="61"/>
      <c r="P95" s="61"/>
      <c r="Q95" s="61"/>
      <c r="R95" s="66"/>
    </row>
    <row r="96" spans="1:25" s="62" customFormat="1" ht="12.75" x14ac:dyDescent="0.2">
      <c r="B96" s="62" t="s">
        <v>59</v>
      </c>
      <c r="C96" s="67"/>
      <c r="D96" s="67"/>
      <c r="I96" s="61"/>
      <c r="J96" s="61"/>
      <c r="K96" s="61"/>
      <c r="L96" s="61"/>
      <c r="M96" s="61"/>
      <c r="N96" s="61"/>
      <c r="O96" s="61"/>
      <c r="P96" s="61"/>
      <c r="Q96" s="61"/>
      <c r="R96" s="66"/>
      <c r="S96" s="61"/>
      <c r="T96" s="61"/>
      <c r="U96" s="61"/>
      <c r="V96" s="61"/>
      <c r="W96" s="61"/>
      <c r="X96" s="61"/>
      <c r="Y96" s="61"/>
    </row>
    <row r="97" spans="2:25" s="61" customFormat="1" ht="12.75" x14ac:dyDescent="0.2">
      <c r="B97" s="62"/>
      <c r="C97" s="65"/>
      <c r="D97" s="65"/>
      <c r="E97" s="65"/>
      <c r="K97" s="65"/>
      <c r="L97" s="65"/>
      <c r="M97" s="65"/>
      <c r="N97" s="65"/>
      <c r="O97" s="65"/>
      <c r="P97" s="65"/>
    </row>
    <row r="98" spans="2:25" s="12" customFormat="1" ht="14.45" customHeight="1" x14ac:dyDescent="0.25">
      <c r="B98" s="62"/>
      <c r="C98" s="62"/>
      <c r="D98" s="62"/>
      <c r="E98" s="62"/>
      <c r="F98" s="62"/>
      <c r="G98" s="62"/>
      <c r="H98" s="62"/>
      <c r="I98" s="62"/>
      <c r="J98" s="62"/>
      <c r="K98" s="62"/>
      <c r="L98" s="62"/>
      <c r="M98" s="62"/>
      <c r="N98" s="62"/>
      <c r="O98" s="62"/>
      <c r="P98" s="65"/>
      <c r="Q98" s="65"/>
      <c r="R98" s="65"/>
      <c r="S98" s="65"/>
      <c r="T98" s="61"/>
      <c r="U98" s="61"/>
      <c r="V98" s="61"/>
      <c r="W98" s="61"/>
      <c r="X98" s="61"/>
      <c r="Y98" s="61"/>
    </row>
    <row r="99" spans="2:25" s="12" customFormat="1" ht="14.45" customHeight="1" x14ac:dyDescent="0.25">
      <c r="B99" s="2"/>
      <c r="C99" s="2"/>
      <c r="D99" s="2"/>
      <c r="E99" s="2"/>
      <c r="F99" s="2"/>
      <c r="G99" s="2"/>
      <c r="H99" s="2"/>
      <c r="I99" s="2"/>
      <c r="J99" s="2"/>
      <c r="K99" s="2"/>
      <c r="L99" s="2"/>
      <c r="Q99" s="65"/>
      <c r="R99" s="65"/>
      <c r="S99" s="62"/>
      <c r="T99" s="62"/>
      <c r="U99" s="62"/>
      <c r="V99" s="62"/>
      <c r="W99" s="62"/>
      <c r="X99" s="62"/>
      <c r="Y99" s="62"/>
    </row>
    <row r="100" spans="2:25" ht="14.45" customHeight="1" x14ac:dyDescent="0.25">
      <c r="B100" s="2"/>
      <c r="C100" s="14"/>
      <c r="D100" s="14"/>
      <c r="E100" s="14"/>
      <c r="F100" s="14"/>
      <c r="G100" s="14"/>
      <c r="H100" s="14"/>
      <c r="I100" s="14"/>
      <c r="J100" s="14"/>
      <c r="K100" s="14"/>
      <c r="L100" s="14"/>
      <c r="M100" s="14"/>
      <c r="N100" s="14"/>
      <c r="O100" s="14"/>
      <c r="P100" s="14"/>
      <c r="Q100" s="12"/>
      <c r="R100" s="4"/>
    </row>
    <row r="101" spans="2:25" x14ac:dyDescent="0.25">
      <c r="B101" s="2"/>
      <c r="C101" s="2"/>
      <c r="D101" s="2"/>
      <c r="E101" s="2"/>
      <c r="F101" s="2"/>
      <c r="G101" s="2"/>
      <c r="H101" s="2"/>
      <c r="I101" s="2"/>
      <c r="J101" s="2"/>
      <c r="K101" s="2"/>
      <c r="L101" s="2"/>
      <c r="M101" s="12"/>
      <c r="N101" s="12"/>
      <c r="O101" s="12"/>
      <c r="P101" s="12"/>
      <c r="Q101" s="14"/>
      <c r="R101" s="14"/>
      <c r="S101" s="14"/>
      <c r="T101" s="14"/>
      <c r="U101" s="14"/>
      <c r="V101" s="14"/>
      <c r="W101" s="14"/>
      <c r="X101" s="14"/>
      <c r="Y101" s="14"/>
    </row>
    <row r="102" spans="2:25" x14ac:dyDescent="0.25">
      <c r="B102" s="2"/>
      <c r="C102" s="2"/>
      <c r="D102" s="2"/>
      <c r="E102" s="2"/>
      <c r="F102" s="2"/>
      <c r="G102" s="2"/>
      <c r="H102" s="2"/>
      <c r="I102" s="2"/>
      <c r="J102" s="2"/>
      <c r="K102" s="2"/>
      <c r="L102" s="2"/>
      <c r="M102" s="12"/>
      <c r="N102" s="12"/>
      <c r="O102" s="12"/>
      <c r="P102" s="12"/>
      <c r="Q102" s="12"/>
      <c r="R102" s="4"/>
    </row>
    <row r="103" spans="2:25" x14ac:dyDescent="0.25">
      <c r="B103" s="2"/>
      <c r="C103" s="2"/>
      <c r="D103" s="2"/>
      <c r="E103" s="2"/>
      <c r="F103" s="2"/>
      <c r="G103" s="2"/>
      <c r="H103" s="2"/>
      <c r="I103" s="2"/>
      <c r="J103" s="2"/>
      <c r="K103" s="2"/>
      <c r="L103" s="2"/>
      <c r="M103" s="12"/>
      <c r="N103" s="12"/>
      <c r="O103" s="12"/>
      <c r="P103" s="12"/>
      <c r="Q103" s="12"/>
      <c r="R103" s="4"/>
    </row>
    <row r="104" spans="2:25" x14ac:dyDescent="0.25">
      <c r="B104" s="2"/>
      <c r="C104" s="2"/>
      <c r="D104" s="2"/>
      <c r="E104" s="2"/>
      <c r="F104" s="2"/>
      <c r="G104" s="2"/>
      <c r="H104" s="2"/>
      <c r="I104" s="2"/>
      <c r="J104" s="2"/>
      <c r="K104" s="2"/>
      <c r="L104" s="2"/>
      <c r="M104" s="12"/>
      <c r="N104" s="12"/>
      <c r="O104" s="12"/>
      <c r="P104" s="12"/>
      <c r="Q104" s="12"/>
      <c r="R104" s="4"/>
    </row>
    <row r="105" spans="2:25" x14ac:dyDescent="0.25">
      <c r="B105" s="2"/>
      <c r="C105" s="2"/>
      <c r="D105" s="2"/>
      <c r="E105" s="2"/>
      <c r="F105" s="2"/>
      <c r="G105" s="2"/>
      <c r="H105" s="2"/>
      <c r="I105" s="2"/>
      <c r="J105" s="2"/>
      <c r="K105" s="2"/>
      <c r="L105" s="2"/>
      <c r="M105" s="12"/>
      <c r="N105" s="12"/>
      <c r="O105" s="12"/>
      <c r="P105" s="12"/>
      <c r="Q105" s="12"/>
      <c r="R105" s="4"/>
    </row>
    <row r="106" spans="2:25" x14ac:dyDescent="0.25">
      <c r="B106" s="2"/>
      <c r="C106" s="2"/>
      <c r="D106" s="2"/>
      <c r="E106" s="2"/>
      <c r="F106" s="2"/>
      <c r="G106" s="2"/>
      <c r="H106" s="2"/>
      <c r="I106" s="2"/>
      <c r="J106" s="2"/>
      <c r="K106" s="2"/>
      <c r="L106" s="2"/>
      <c r="M106" s="12"/>
      <c r="N106" s="12"/>
      <c r="O106" s="12"/>
      <c r="P106" s="12"/>
      <c r="Q106" s="12"/>
      <c r="R106" s="4"/>
    </row>
    <row r="107" spans="2:25" x14ac:dyDescent="0.25">
      <c r="B107" s="2"/>
      <c r="C107" s="2"/>
      <c r="D107" s="2"/>
      <c r="E107" s="2"/>
      <c r="F107" s="2"/>
      <c r="G107" s="2"/>
      <c r="H107" s="2"/>
      <c r="I107" s="2"/>
      <c r="J107" s="2"/>
      <c r="K107" s="2"/>
      <c r="L107" s="2"/>
      <c r="M107" s="12"/>
      <c r="N107" s="12"/>
      <c r="O107" s="12"/>
      <c r="P107" s="12"/>
      <c r="Q107" s="12"/>
      <c r="R107" s="4"/>
    </row>
    <row r="108" spans="2:25" x14ac:dyDescent="0.25">
      <c r="B108" s="2"/>
      <c r="C108" s="2"/>
      <c r="D108" s="2"/>
      <c r="E108" s="2"/>
      <c r="F108" s="2"/>
      <c r="G108" s="2"/>
      <c r="H108" s="2"/>
      <c r="I108" s="2"/>
      <c r="J108" s="2"/>
      <c r="K108" s="2"/>
      <c r="L108" s="2"/>
      <c r="M108" s="12"/>
      <c r="N108" s="12"/>
      <c r="O108" s="12"/>
      <c r="P108" s="12"/>
      <c r="Q108" s="12"/>
      <c r="R108" s="4"/>
    </row>
    <row r="109" spans="2:25" x14ac:dyDescent="0.25">
      <c r="B109" s="2"/>
      <c r="C109" s="2"/>
      <c r="D109" s="2"/>
      <c r="E109" s="2"/>
      <c r="F109" s="2"/>
      <c r="G109" s="2"/>
      <c r="H109" s="2"/>
      <c r="I109" s="2"/>
      <c r="J109" s="2"/>
      <c r="K109" s="2"/>
      <c r="L109" s="2"/>
      <c r="M109" s="12"/>
      <c r="N109" s="12"/>
      <c r="O109" s="12"/>
      <c r="P109" s="12"/>
      <c r="Q109" s="12"/>
      <c r="R109" s="4"/>
    </row>
    <row r="110" spans="2:25" x14ac:dyDescent="0.25">
      <c r="B110" s="2"/>
      <c r="C110" s="2"/>
      <c r="D110" s="2"/>
      <c r="E110" s="2"/>
      <c r="F110" s="2"/>
      <c r="G110" s="2"/>
      <c r="H110" s="2"/>
      <c r="I110" s="2"/>
      <c r="J110" s="2"/>
      <c r="K110" s="2"/>
      <c r="L110" s="2"/>
      <c r="M110" s="12"/>
      <c r="N110" s="12"/>
      <c r="O110" s="12"/>
      <c r="P110" s="12"/>
      <c r="Q110" s="12"/>
      <c r="R110" s="4"/>
    </row>
    <row r="111" spans="2:25" x14ac:dyDescent="0.25">
      <c r="B111" s="2"/>
      <c r="C111" s="2"/>
      <c r="D111" s="2"/>
      <c r="E111" s="2"/>
      <c r="F111" s="2"/>
      <c r="G111" s="2"/>
      <c r="H111" s="2"/>
      <c r="I111" s="2"/>
      <c r="J111" s="2"/>
      <c r="K111" s="2"/>
      <c r="L111" s="2"/>
      <c r="M111" s="12"/>
      <c r="N111" s="12"/>
      <c r="O111" s="12"/>
      <c r="P111" s="12"/>
      <c r="Q111" s="12"/>
      <c r="R111" s="4"/>
    </row>
    <row r="112" spans="2:25" x14ac:dyDescent="0.25">
      <c r="B112" s="2"/>
      <c r="C112" s="2"/>
      <c r="D112" s="2"/>
      <c r="E112" s="2"/>
      <c r="F112" s="2"/>
      <c r="G112" s="2"/>
      <c r="H112" s="2"/>
      <c r="I112" s="2"/>
      <c r="J112" s="2"/>
      <c r="K112" s="2"/>
      <c r="L112" s="2"/>
      <c r="M112" s="12"/>
      <c r="N112" s="12"/>
      <c r="O112" s="12"/>
      <c r="P112" s="12"/>
      <c r="Q112" s="12"/>
      <c r="R112" s="4"/>
    </row>
    <row r="113" spans="2:18" x14ac:dyDescent="0.25">
      <c r="B113" s="2"/>
      <c r="C113" s="2"/>
      <c r="D113" s="2"/>
      <c r="E113" s="2"/>
      <c r="F113" s="2"/>
      <c r="G113" s="2"/>
      <c r="H113" s="2"/>
      <c r="I113" s="2"/>
      <c r="J113" s="2"/>
      <c r="K113" s="2"/>
      <c r="L113" s="2"/>
      <c r="M113" s="12"/>
      <c r="N113" s="12"/>
      <c r="O113" s="12"/>
      <c r="P113" s="12"/>
      <c r="Q113" s="12"/>
      <c r="R113" s="4"/>
    </row>
    <row r="114" spans="2:18" x14ac:dyDescent="0.25">
      <c r="B114" s="2"/>
      <c r="C114" s="2"/>
      <c r="D114" s="2"/>
      <c r="E114" s="2"/>
      <c r="F114" s="2"/>
      <c r="G114" s="2"/>
      <c r="H114" s="2"/>
      <c r="I114" s="2"/>
      <c r="J114" s="2"/>
      <c r="K114" s="2"/>
      <c r="L114" s="2"/>
      <c r="M114" s="12"/>
      <c r="N114" s="12"/>
      <c r="O114" s="12"/>
      <c r="P114" s="12"/>
      <c r="Q114" s="12"/>
      <c r="R114" s="4"/>
    </row>
    <row r="115" spans="2:18" x14ac:dyDescent="0.25">
      <c r="B115" s="2"/>
      <c r="C115" s="2"/>
      <c r="D115" s="2"/>
      <c r="E115" s="2"/>
      <c r="F115" s="2"/>
      <c r="G115" s="2"/>
      <c r="H115" s="2"/>
      <c r="I115" s="2"/>
      <c r="J115" s="2"/>
      <c r="K115" s="2"/>
      <c r="L115" s="2"/>
      <c r="M115" s="12"/>
      <c r="N115" s="12"/>
      <c r="O115" s="12"/>
      <c r="P115" s="12"/>
      <c r="Q115" s="12"/>
      <c r="R115" s="4"/>
    </row>
    <row r="116" spans="2:18" x14ac:dyDescent="0.25">
      <c r="B116" s="2"/>
      <c r="C116" s="2"/>
      <c r="D116" s="2"/>
      <c r="E116" s="2"/>
      <c r="F116" s="2"/>
      <c r="G116" s="2"/>
      <c r="H116" s="2"/>
      <c r="I116" s="2"/>
      <c r="J116" s="2"/>
      <c r="K116" s="2"/>
      <c r="L116" s="2"/>
      <c r="M116" s="12"/>
      <c r="N116" s="12"/>
      <c r="O116" s="12"/>
      <c r="P116" s="12"/>
      <c r="Q116" s="12"/>
      <c r="R116" s="4"/>
    </row>
    <row r="117" spans="2:18" x14ac:dyDescent="0.25">
      <c r="B117" s="2"/>
      <c r="C117" s="2"/>
      <c r="D117" s="2"/>
      <c r="E117" s="2"/>
      <c r="F117" s="2"/>
      <c r="G117" s="2"/>
      <c r="H117" s="2"/>
      <c r="I117" s="2"/>
      <c r="J117" s="2"/>
      <c r="K117" s="2"/>
      <c r="L117" s="2"/>
      <c r="M117" s="12"/>
      <c r="N117" s="12"/>
      <c r="O117" s="12"/>
      <c r="P117" s="12"/>
      <c r="Q117" s="12"/>
      <c r="R117" s="4"/>
    </row>
    <row r="118" spans="2:18" x14ac:dyDescent="0.25">
      <c r="B118" s="2"/>
      <c r="C118" s="2"/>
      <c r="D118" s="2"/>
      <c r="E118" s="2"/>
      <c r="F118" s="2"/>
      <c r="G118" s="2"/>
      <c r="H118" s="2"/>
      <c r="I118" s="2"/>
      <c r="J118" s="2"/>
      <c r="K118" s="2"/>
      <c r="L118" s="2"/>
      <c r="M118" s="12"/>
      <c r="N118" s="12"/>
      <c r="O118" s="12"/>
      <c r="P118" s="12"/>
      <c r="Q118" s="12"/>
      <c r="R118" s="4"/>
    </row>
    <row r="119" spans="2:18" x14ac:dyDescent="0.25">
      <c r="B119" s="2"/>
      <c r="C119" s="2"/>
      <c r="D119" s="2"/>
      <c r="E119" s="2"/>
      <c r="F119" s="2"/>
      <c r="G119" s="2"/>
      <c r="H119" s="2"/>
      <c r="I119" s="2"/>
      <c r="J119" s="2"/>
      <c r="K119" s="2"/>
      <c r="L119" s="2"/>
      <c r="M119" s="12"/>
      <c r="N119" s="12"/>
      <c r="O119" s="12"/>
      <c r="P119" s="12"/>
      <c r="Q119" s="12"/>
      <c r="R119" s="4"/>
    </row>
    <row r="120" spans="2:18" x14ac:dyDescent="0.25">
      <c r="B120" s="2"/>
      <c r="C120" s="2"/>
      <c r="D120" s="2"/>
      <c r="E120" s="2"/>
      <c r="F120" s="2"/>
      <c r="G120" s="2"/>
      <c r="H120" s="2"/>
      <c r="I120" s="2"/>
      <c r="J120" s="2"/>
      <c r="K120" s="2"/>
      <c r="L120" s="2"/>
      <c r="M120" s="12"/>
      <c r="N120" s="12"/>
      <c r="O120" s="12"/>
      <c r="P120" s="12"/>
      <c r="Q120" s="12"/>
      <c r="R120" s="4"/>
    </row>
    <row r="121" spans="2:18" x14ac:dyDescent="0.25">
      <c r="B121" s="2"/>
      <c r="C121" s="2"/>
      <c r="D121" s="2"/>
      <c r="E121" s="2"/>
      <c r="F121" s="2"/>
      <c r="G121" s="2"/>
      <c r="H121" s="2"/>
      <c r="I121" s="2"/>
      <c r="J121" s="2"/>
      <c r="K121" s="2"/>
      <c r="L121" s="2"/>
      <c r="M121" s="12"/>
      <c r="N121" s="12"/>
      <c r="O121" s="12"/>
      <c r="P121" s="12"/>
      <c r="Q121" s="12"/>
      <c r="R121" s="4"/>
    </row>
    <row r="122" spans="2:18" x14ac:dyDescent="0.25">
      <c r="B122" s="2"/>
      <c r="C122" s="2"/>
      <c r="D122" s="2"/>
      <c r="E122" s="2"/>
      <c r="F122" s="2"/>
      <c r="G122" s="2"/>
      <c r="H122" s="2"/>
      <c r="I122" s="2"/>
      <c r="J122" s="2"/>
      <c r="K122" s="2"/>
      <c r="L122" s="2"/>
      <c r="M122" s="12"/>
      <c r="N122" s="12"/>
      <c r="O122" s="12"/>
      <c r="P122" s="12"/>
      <c r="Q122" s="12"/>
      <c r="R122" s="4"/>
    </row>
    <row r="123" spans="2:18" x14ac:dyDescent="0.25">
      <c r="B123" s="2"/>
      <c r="C123" s="2"/>
      <c r="D123" s="2"/>
      <c r="E123" s="2"/>
      <c r="F123" s="2"/>
      <c r="G123" s="2"/>
      <c r="H123" s="2"/>
      <c r="I123" s="2"/>
      <c r="J123" s="2"/>
      <c r="K123" s="2"/>
      <c r="L123" s="2"/>
      <c r="M123" s="12"/>
      <c r="N123" s="12"/>
      <c r="O123" s="12"/>
      <c r="P123" s="12"/>
      <c r="Q123" s="12"/>
      <c r="R123" s="4"/>
    </row>
    <row r="124" spans="2:18" x14ac:dyDescent="0.25">
      <c r="B124" s="2"/>
      <c r="C124" s="2"/>
      <c r="D124" s="2"/>
      <c r="E124" s="2"/>
      <c r="F124" s="2"/>
      <c r="G124" s="2"/>
      <c r="H124" s="2"/>
      <c r="I124" s="2"/>
      <c r="J124" s="2"/>
      <c r="K124" s="2"/>
      <c r="L124" s="2"/>
      <c r="M124" s="12"/>
      <c r="N124" s="12"/>
      <c r="O124" s="12"/>
      <c r="P124" s="12"/>
      <c r="Q124" s="12"/>
      <c r="R124" s="4"/>
    </row>
    <row r="125" spans="2:18" x14ac:dyDescent="0.25">
      <c r="B125" s="2"/>
      <c r="C125" s="2"/>
      <c r="D125" s="2"/>
      <c r="E125" s="2"/>
      <c r="F125" s="2"/>
      <c r="G125" s="2"/>
      <c r="H125" s="2"/>
      <c r="I125" s="2"/>
      <c r="J125" s="2"/>
      <c r="K125" s="2"/>
      <c r="L125" s="2"/>
      <c r="M125" s="12"/>
      <c r="N125" s="12"/>
      <c r="O125" s="12"/>
      <c r="P125" s="12"/>
      <c r="Q125" s="12"/>
      <c r="R125" s="4"/>
    </row>
    <row r="126" spans="2:18" x14ac:dyDescent="0.25">
      <c r="B126" s="2"/>
      <c r="C126" s="2"/>
      <c r="D126" s="2"/>
      <c r="E126" s="2"/>
      <c r="F126" s="2"/>
      <c r="G126" s="2"/>
      <c r="H126" s="2"/>
      <c r="I126" s="2"/>
      <c r="J126" s="2"/>
      <c r="K126" s="2"/>
      <c r="L126" s="2"/>
      <c r="M126" s="12"/>
      <c r="N126" s="12"/>
      <c r="O126" s="12"/>
      <c r="P126" s="12"/>
      <c r="Q126" s="12"/>
      <c r="R126" s="4"/>
    </row>
    <row r="127" spans="2:18" x14ac:dyDescent="0.25">
      <c r="B127" s="2"/>
      <c r="C127" s="2"/>
      <c r="D127" s="2"/>
      <c r="E127" s="2"/>
      <c r="F127" s="2"/>
      <c r="G127" s="2"/>
      <c r="H127" s="2"/>
      <c r="I127" s="2"/>
      <c r="J127" s="2"/>
      <c r="K127" s="2"/>
      <c r="L127" s="2"/>
      <c r="M127" s="12"/>
      <c r="N127" s="12"/>
      <c r="O127" s="12"/>
      <c r="P127" s="12"/>
      <c r="Q127" s="12"/>
      <c r="R127" s="4"/>
    </row>
    <row r="128" spans="2:18" x14ac:dyDescent="0.25">
      <c r="B128" s="2"/>
      <c r="C128" s="2"/>
      <c r="D128" s="2"/>
      <c r="E128" s="2"/>
      <c r="F128" s="2"/>
      <c r="G128" s="2"/>
      <c r="H128" s="2"/>
      <c r="I128" s="2"/>
      <c r="J128" s="2"/>
      <c r="K128" s="2"/>
      <c r="L128" s="2"/>
      <c r="M128" s="12"/>
      <c r="N128" s="12"/>
      <c r="O128" s="12"/>
      <c r="P128" s="12"/>
      <c r="Q128" s="12"/>
      <c r="R128" s="4"/>
    </row>
    <row r="129" spans="2:19" x14ac:dyDescent="0.25">
      <c r="B129" s="2"/>
      <c r="C129" s="2"/>
      <c r="D129" s="2"/>
      <c r="E129" s="2"/>
      <c r="F129" s="2"/>
      <c r="G129" s="2"/>
      <c r="H129" s="2"/>
      <c r="I129" s="2"/>
      <c r="J129" s="2"/>
      <c r="K129" s="2"/>
      <c r="L129" s="2"/>
      <c r="M129" s="12"/>
      <c r="N129" s="12"/>
      <c r="O129" s="12"/>
      <c r="P129" s="12"/>
      <c r="Q129" s="12"/>
      <c r="R129" s="4"/>
    </row>
    <row r="130" spans="2:19" x14ac:dyDescent="0.25">
      <c r="B130" s="2"/>
      <c r="C130" s="2"/>
      <c r="D130" s="2"/>
      <c r="E130" s="2"/>
      <c r="F130" s="2"/>
      <c r="G130" s="2"/>
      <c r="H130" s="2"/>
      <c r="I130" s="2"/>
      <c r="J130" s="2"/>
      <c r="K130" s="2"/>
      <c r="L130" s="2"/>
      <c r="M130" s="12"/>
      <c r="N130" s="12"/>
      <c r="O130" s="12"/>
      <c r="P130" s="12"/>
      <c r="Q130" s="12"/>
      <c r="R130" s="4"/>
    </row>
    <row r="131" spans="2:19" x14ac:dyDescent="0.25">
      <c r="B131" s="2"/>
      <c r="C131" s="2"/>
      <c r="D131" s="2"/>
      <c r="E131" s="2"/>
      <c r="F131" s="2"/>
      <c r="G131" s="2"/>
      <c r="H131" s="2"/>
      <c r="I131" s="2"/>
      <c r="J131" s="2"/>
      <c r="K131" s="2"/>
      <c r="L131" s="2"/>
      <c r="M131" s="12"/>
      <c r="N131" s="12"/>
      <c r="O131" s="12"/>
      <c r="P131" s="12"/>
      <c r="Q131" s="12"/>
      <c r="R131" s="4"/>
    </row>
    <row r="132" spans="2:19" x14ac:dyDescent="0.25">
      <c r="B132" s="2"/>
      <c r="C132" s="2"/>
      <c r="D132" s="2"/>
      <c r="E132" s="2"/>
      <c r="F132" s="2"/>
      <c r="G132" s="2"/>
      <c r="H132" s="2"/>
      <c r="I132" s="2"/>
      <c r="J132" s="2"/>
      <c r="K132" s="2"/>
      <c r="L132" s="2"/>
      <c r="M132" s="12"/>
      <c r="N132" s="12"/>
      <c r="O132" s="12"/>
      <c r="P132" s="12"/>
      <c r="Q132" s="12"/>
      <c r="R132" s="4"/>
    </row>
    <row r="133" spans="2:19" x14ac:dyDescent="0.25">
      <c r="B133" s="2"/>
      <c r="C133" s="2"/>
      <c r="D133" s="85"/>
      <c r="E133" s="85"/>
      <c r="F133" s="85"/>
      <c r="G133" s="85"/>
      <c r="H133" s="85"/>
      <c r="I133" s="85"/>
      <c r="J133" s="85"/>
      <c r="K133" s="85"/>
      <c r="L133" s="85"/>
      <c r="M133" s="85"/>
      <c r="N133" s="85"/>
      <c r="O133" s="85"/>
      <c r="P133" s="85"/>
      <c r="Q133" s="12"/>
      <c r="R133" s="4"/>
    </row>
    <row r="134" spans="2:19" x14ac:dyDescent="0.25">
      <c r="B134" s="2"/>
      <c r="C134" s="2"/>
      <c r="D134" s="85"/>
      <c r="E134" s="85"/>
      <c r="F134" s="85"/>
      <c r="G134" s="85"/>
      <c r="H134" s="85"/>
      <c r="I134" s="85"/>
      <c r="J134" s="85"/>
      <c r="K134" s="85"/>
      <c r="L134" s="85"/>
      <c r="M134" s="85"/>
      <c r="N134" s="85"/>
      <c r="O134" s="85"/>
      <c r="P134" s="85"/>
      <c r="Q134" s="85"/>
      <c r="R134" s="85"/>
      <c r="S134" s="85"/>
    </row>
    <row r="135" spans="2:19" x14ac:dyDescent="0.25">
      <c r="B135" s="2"/>
      <c r="C135" s="2"/>
      <c r="D135" s="85"/>
      <c r="E135" s="85"/>
      <c r="F135" s="85"/>
      <c r="G135" s="85"/>
      <c r="H135" s="85"/>
      <c r="I135" s="85"/>
      <c r="J135" s="85"/>
      <c r="K135" s="85"/>
      <c r="L135" s="85"/>
      <c r="M135" s="85"/>
      <c r="N135" s="85"/>
      <c r="O135" s="85"/>
      <c r="P135" s="85"/>
      <c r="Q135" s="85"/>
      <c r="R135" s="85"/>
      <c r="S135" s="85"/>
    </row>
    <row r="136" spans="2:19" x14ac:dyDescent="0.25">
      <c r="B136" s="2"/>
      <c r="C136" s="2"/>
      <c r="D136" s="85"/>
      <c r="E136" s="85"/>
      <c r="F136" s="85"/>
      <c r="G136" s="85"/>
      <c r="H136" s="85"/>
      <c r="I136" s="85"/>
      <c r="J136" s="85"/>
      <c r="K136" s="85"/>
      <c r="L136" s="85"/>
      <c r="M136" s="85"/>
      <c r="N136" s="85"/>
      <c r="O136" s="85"/>
      <c r="P136" s="85"/>
      <c r="Q136" s="85"/>
      <c r="R136" s="85"/>
      <c r="S136" s="85"/>
    </row>
    <row r="137" spans="2:19" x14ac:dyDescent="0.25">
      <c r="B137" s="2"/>
      <c r="C137" s="2"/>
      <c r="D137" s="85"/>
      <c r="E137" s="85"/>
      <c r="F137" s="85"/>
      <c r="G137" s="85"/>
      <c r="H137" s="85"/>
      <c r="I137" s="85"/>
      <c r="J137" s="85"/>
      <c r="K137" s="85"/>
      <c r="L137" s="85"/>
      <c r="M137" s="85"/>
      <c r="N137" s="85"/>
      <c r="O137" s="85"/>
      <c r="P137" s="85"/>
      <c r="Q137" s="85"/>
      <c r="R137" s="85"/>
      <c r="S137" s="85"/>
    </row>
    <row r="138" spans="2:19" x14ac:dyDescent="0.25">
      <c r="B138" s="2"/>
      <c r="C138" s="2"/>
      <c r="D138" s="85"/>
      <c r="E138" s="85"/>
      <c r="F138" s="85"/>
      <c r="G138" s="85"/>
      <c r="H138" s="85"/>
      <c r="I138" s="85"/>
      <c r="J138" s="85"/>
      <c r="K138" s="85"/>
      <c r="L138" s="85"/>
      <c r="M138" s="85"/>
      <c r="N138" s="85"/>
      <c r="O138" s="85"/>
      <c r="P138" s="85"/>
      <c r="Q138" s="85"/>
      <c r="R138" s="85"/>
      <c r="S138" s="85"/>
    </row>
    <row r="139" spans="2:19" x14ac:dyDescent="0.25">
      <c r="B139" s="2"/>
      <c r="C139" s="2"/>
      <c r="D139" s="85"/>
      <c r="E139" s="85"/>
      <c r="F139" s="85"/>
      <c r="G139" s="85"/>
      <c r="H139" s="85"/>
      <c r="I139" s="85"/>
      <c r="J139" s="85"/>
      <c r="K139" s="85"/>
      <c r="L139" s="85"/>
      <c r="M139" s="85"/>
      <c r="N139" s="85"/>
      <c r="O139" s="85"/>
      <c r="P139" s="85"/>
      <c r="Q139" s="85"/>
      <c r="R139" s="85"/>
      <c r="S139" s="85"/>
    </row>
    <row r="140" spans="2:19" x14ac:dyDescent="0.25">
      <c r="B140" s="2"/>
      <c r="C140" s="2"/>
      <c r="D140" s="85"/>
      <c r="E140" s="85"/>
      <c r="F140" s="85"/>
      <c r="G140" s="85"/>
      <c r="H140" s="85"/>
      <c r="I140" s="85"/>
      <c r="J140" s="85"/>
      <c r="K140" s="85"/>
      <c r="L140" s="85"/>
      <c r="M140" s="85"/>
      <c r="N140" s="85"/>
      <c r="O140" s="85"/>
      <c r="P140" s="85"/>
      <c r="Q140" s="85"/>
      <c r="R140" s="85"/>
      <c r="S140" s="85"/>
    </row>
    <row r="141" spans="2:19" x14ac:dyDescent="0.25">
      <c r="B141" s="2"/>
      <c r="C141" s="2"/>
      <c r="D141" s="85"/>
      <c r="E141" s="85"/>
      <c r="F141" s="85"/>
      <c r="G141" s="85"/>
      <c r="H141" s="85"/>
      <c r="I141" s="85"/>
      <c r="J141" s="85"/>
      <c r="K141" s="85"/>
      <c r="L141" s="85"/>
      <c r="M141" s="85"/>
      <c r="N141" s="85"/>
      <c r="O141" s="85"/>
      <c r="P141" s="85"/>
      <c r="Q141" s="85"/>
      <c r="R141" s="85"/>
      <c r="S141" s="85"/>
    </row>
    <row r="142" spans="2:19" x14ac:dyDescent="0.25">
      <c r="B142" s="2"/>
      <c r="C142" s="2"/>
      <c r="D142" s="85"/>
      <c r="E142" s="85"/>
      <c r="F142" s="85"/>
      <c r="G142" s="85"/>
      <c r="H142" s="85"/>
      <c r="I142" s="85"/>
      <c r="J142" s="85"/>
      <c r="K142" s="85"/>
      <c r="L142" s="85"/>
      <c r="M142" s="85"/>
      <c r="N142" s="85"/>
      <c r="O142" s="85"/>
      <c r="P142" s="85"/>
      <c r="Q142" s="85"/>
      <c r="R142" s="85"/>
      <c r="S142" s="85"/>
    </row>
    <row r="143" spans="2:19" x14ac:dyDescent="0.25">
      <c r="B143" s="2"/>
      <c r="C143" s="2"/>
      <c r="D143" s="85"/>
      <c r="E143" s="85"/>
      <c r="F143" s="85"/>
      <c r="G143" s="85"/>
      <c r="H143" s="85"/>
      <c r="I143" s="85"/>
      <c r="J143" s="85"/>
      <c r="K143" s="85"/>
      <c r="L143" s="85"/>
      <c r="M143" s="85"/>
      <c r="N143" s="85"/>
      <c r="O143" s="85"/>
      <c r="P143" s="85"/>
      <c r="Q143" s="85"/>
      <c r="R143" s="85"/>
      <c r="S143" s="85"/>
    </row>
    <row r="144" spans="2:19" x14ac:dyDescent="0.25">
      <c r="B144" s="2"/>
      <c r="C144" s="2"/>
      <c r="D144" s="85"/>
      <c r="E144" s="85"/>
      <c r="F144" s="85"/>
      <c r="G144" s="85"/>
      <c r="H144" s="85"/>
      <c r="I144" s="85"/>
      <c r="J144" s="85"/>
      <c r="K144" s="85"/>
      <c r="L144" s="85"/>
      <c r="M144" s="85"/>
      <c r="N144" s="85"/>
      <c r="O144" s="85"/>
      <c r="P144" s="85"/>
      <c r="Q144" s="85"/>
      <c r="R144" s="85"/>
      <c r="S144" s="85"/>
    </row>
    <row r="145" spans="2:19" x14ac:dyDescent="0.25">
      <c r="B145" s="2"/>
      <c r="C145" s="2"/>
      <c r="D145" s="85"/>
      <c r="E145" s="85"/>
      <c r="F145" s="85"/>
      <c r="G145" s="85"/>
      <c r="H145" s="85"/>
      <c r="I145" s="85"/>
      <c r="J145" s="85"/>
      <c r="K145" s="85"/>
      <c r="L145" s="85"/>
      <c r="M145" s="85"/>
      <c r="N145" s="85"/>
      <c r="O145" s="85"/>
      <c r="P145" s="85"/>
      <c r="Q145" s="85"/>
      <c r="R145" s="85"/>
      <c r="S145" s="85"/>
    </row>
    <row r="146" spans="2:19" x14ac:dyDescent="0.25">
      <c r="B146" s="2"/>
      <c r="C146" s="2"/>
      <c r="D146" s="85"/>
      <c r="E146" s="85"/>
      <c r="F146" s="85"/>
      <c r="G146" s="85"/>
      <c r="H146" s="85"/>
      <c r="I146" s="85"/>
      <c r="J146" s="85"/>
      <c r="K146" s="85"/>
      <c r="L146" s="85"/>
      <c r="M146" s="85"/>
      <c r="N146" s="85"/>
      <c r="O146" s="85"/>
      <c r="P146" s="85"/>
      <c r="Q146" s="85"/>
      <c r="R146" s="85"/>
      <c r="S146" s="85"/>
    </row>
    <row r="147" spans="2:19" x14ac:dyDescent="0.25">
      <c r="B147" s="2"/>
      <c r="C147" s="2"/>
      <c r="D147" s="85"/>
      <c r="E147" s="85"/>
      <c r="F147" s="85"/>
      <c r="G147" s="85"/>
      <c r="H147" s="85"/>
      <c r="I147" s="85"/>
      <c r="J147" s="85"/>
      <c r="K147" s="85"/>
      <c r="L147" s="85"/>
      <c r="M147" s="85"/>
      <c r="N147" s="85"/>
      <c r="O147" s="85"/>
      <c r="P147" s="85"/>
      <c r="Q147" s="85"/>
      <c r="R147" s="85"/>
      <c r="S147" s="85"/>
    </row>
    <row r="148" spans="2:19" x14ac:dyDescent="0.25">
      <c r="B148" s="2"/>
      <c r="C148" s="2"/>
      <c r="D148" s="85"/>
      <c r="E148" s="85"/>
      <c r="F148" s="85"/>
      <c r="G148" s="85"/>
      <c r="H148" s="85"/>
      <c r="I148" s="85"/>
      <c r="J148" s="85"/>
      <c r="K148" s="85"/>
      <c r="L148" s="85"/>
      <c r="M148" s="85"/>
      <c r="N148" s="85"/>
      <c r="O148" s="85"/>
      <c r="P148" s="85"/>
      <c r="Q148" s="85"/>
      <c r="R148" s="85"/>
      <c r="S148" s="85"/>
    </row>
    <row r="149" spans="2:19" x14ac:dyDescent="0.25">
      <c r="B149" s="2"/>
      <c r="C149" s="2"/>
      <c r="D149" s="85"/>
      <c r="E149" s="85"/>
      <c r="F149" s="85"/>
      <c r="G149" s="85"/>
      <c r="H149" s="85"/>
      <c r="I149" s="85"/>
      <c r="J149" s="85"/>
      <c r="K149" s="85"/>
      <c r="L149" s="85"/>
      <c r="M149" s="85"/>
      <c r="N149" s="85"/>
      <c r="O149" s="85"/>
      <c r="P149" s="85"/>
      <c r="Q149" s="85"/>
      <c r="R149" s="85"/>
      <c r="S149" s="85"/>
    </row>
    <row r="150" spans="2:19" x14ac:dyDescent="0.25">
      <c r="B150" s="2"/>
      <c r="C150" s="2"/>
      <c r="D150" s="2"/>
      <c r="E150" s="2"/>
      <c r="F150" s="2"/>
      <c r="G150" s="2"/>
      <c r="H150" s="2"/>
      <c r="I150" s="2"/>
      <c r="J150" s="2"/>
      <c r="K150" s="2"/>
      <c r="L150" s="2"/>
      <c r="M150" s="12"/>
      <c r="N150" s="12"/>
      <c r="O150" s="12"/>
      <c r="P150" s="12"/>
      <c r="Q150" s="85"/>
      <c r="R150" s="85"/>
      <c r="S150" s="85"/>
    </row>
    <row r="151" spans="2:19" x14ac:dyDescent="0.25">
      <c r="B151" s="2"/>
      <c r="C151" s="2"/>
      <c r="D151" s="2"/>
      <c r="E151" s="2"/>
      <c r="F151" s="2"/>
      <c r="G151" s="2"/>
      <c r="H151" s="2"/>
      <c r="I151" s="2"/>
      <c r="J151" s="2"/>
      <c r="K151" s="2"/>
      <c r="L151" s="2"/>
      <c r="M151" s="12"/>
      <c r="N151" s="12"/>
      <c r="O151" s="12"/>
      <c r="P151" s="12"/>
      <c r="Q151" s="12"/>
      <c r="R151" s="4"/>
    </row>
    <row r="152" spans="2:19" x14ac:dyDescent="0.25">
      <c r="B152" s="2"/>
      <c r="C152" s="2"/>
      <c r="D152" s="2"/>
      <c r="E152" s="2"/>
      <c r="F152" s="2"/>
      <c r="G152" s="2"/>
      <c r="H152" s="2"/>
      <c r="I152" s="2"/>
      <c r="J152" s="2"/>
      <c r="K152" s="2"/>
      <c r="L152" s="2"/>
      <c r="M152" s="12"/>
      <c r="N152" s="12"/>
      <c r="O152" s="12"/>
      <c r="P152" s="12"/>
      <c r="Q152" s="12"/>
      <c r="R152" s="4"/>
    </row>
    <row r="153" spans="2:19" x14ac:dyDescent="0.25">
      <c r="B153" s="2"/>
      <c r="C153" s="2"/>
      <c r="D153" s="2"/>
      <c r="E153" s="2"/>
      <c r="F153" s="2"/>
      <c r="G153" s="2"/>
      <c r="H153" s="2"/>
      <c r="I153" s="2"/>
      <c r="J153" s="2"/>
      <c r="K153" s="2"/>
      <c r="L153" s="2"/>
      <c r="M153" s="12"/>
      <c r="N153" s="12"/>
      <c r="O153" s="12"/>
      <c r="P153" s="12"/>
      <c r="Q153" s="12"/>
      <c r="R153" s="4"/>
    </row>
    <row r="154" spans="2:19" x14ac:dyDescent="0.25">
      <c r="B154" s="2"/>
      <c r="C154" s="2"/>
      <c r="D154" s="2"/>
      <c r="E154" s="2"/>
      <c r="F154" s="2"/>
      <c r="G154" s="2"/>
      <c r="H154" s="2"/>
      <c r="I154" s="2"/>
      <c r="J154" s="2"/>
      <c r="K154" s="2"/>
      <c r="L154" s="2"/>
      <c r="M154" s="12"/>
      <c r="N154" s="12"/>
      <c r="O154" s="12"/>
      <c r="P154" s="12"/>
      <c r="Q154" s="12"/>
      <c r="R154" s="4"/>
    </row>
    <row r="155" spans="2:19" x14ac:dyDescent="0.25">
      <c r="B155" s="2"/>
      <c r="C155" s="2"/>
      <c r="D155" s="2"/>
      <c r="E155" s="2"/>
      <c r="F155" s="2"/>
      <c r="G155" s="2"/>
      <c r="H155" s="2"/>
      <c r="I155" s="2"/>
      <c r="J155" s="2"/>
      <c r="K155" s="2"/>
      <c r="L155" s="2"/>
      <c r="M155" s="12"/>
      <c r="N155" s="12"/>
      <c r="O155" s="12"/>
      <c r="P155" s="12"/>
      <c r="Q155" s="12"/>
      <c r="R155" s="4"/>
    </row>
    <row r="156" spans="2:19" x14ac:dyDescent="0.25">
      <c r="B156" s="2"/>
      <c r="C156" s="2"/>
      <c r="D156" s="2"/>
      <c r="E156" s="2"/>
      <c r="F156" s="2"/>
      <c r="G156" s="2"/>
      <c r="H156" s="2"/>
      <c r="I156" s="2"/>
      <c r="J156" s="2"/>
      <c r="K156" s="2"/>
      <c r="L156" s="2"/>
      <c r="M156" s="12"/>
      <c r="N156" s="12"/>
      <c r="O156" s="12"/>
      <c r="P156" s="12"/>
      <c r="Q156" s="12"/>
      <c r="R156" s="4"/>
    </row>
    <row r="157" spans="2:19" x14ac:dyDescent="0.25">
      <c r="B157" s="2"/>
      <c r="C157" s="2"/>
      <c r="D157" s="2"/>
      <c r="E157" s="2"/>
      <c r="F157" s="2"/>
      <c r="G157" s="2"/>
      <c r="H157" s="2"/>
      <c r="I157" s="2"/>
      <c r="J157" s="2"/>
      <c r="K157" s="2"/>
      <c r="L157" s="2"/>
      <c r="M157" s="12"/>
      <c r="N157" s="12"/>
      <c r="O157" s="12"/>
      <c r="P157" s="12"/>
      <c r="Q157" s="12"/>
      <c r="R157" s="4"/>
    </row>
    <row r="158" spans="2:19" x14ac:dyDescent="0.25">
      <c r="B158" s="2"/>
      <c r="C158" s="2"/>
      <c r="D158" s="2"/>
      <c r="E158" s="2"/>
      <c r="F158" s="2"/>
      <c r="G158" s="2"/>
      <c r="H158" s="2"/>
      <c r="I158" s="2"/>
      <c r="J158" s="2"/>
      <c r="K158" s="2"/>
      <c r="L158" s="2"/>
      <c r="M158" s="12"/>
      <c r="N158" s="12"/>
      <c r="O158" s="12"/>
      <c r="P158" s="12"/>
      <c r="Q158" s="12"/>
      <c r="R158" s="4"/>
    </row>
    <row r="159" spans="2:19" x14ac:dyDescent="0.25">
      <c r="B159" s="2"/>
      <c r="C159" s="2"/>
      <c r="D159" s="2"/>
      <c r="E159" s="2"/>
      <c r="F159" s="2"/>
      <c r="G159" s="2"/>
      <c r="H159" s="2"/>
      <c r="I159" s="2"/>
      <c r="J159" s="2"/>
      <c r="K159" s="2"/>
      <c r="L159" s="2"/>
      <c r="M159" s="12"/>
      <c r="N159" s="12"/>
      <c r="O159" s="12"/>
      <c r="P159" s="12"/>
      <c r="Q159" s="12"/>
      <c r="R159" s="4"/>
    </row>
    <row r="160" spans="2:19" x14ac:dyDescent="0.25">
      <c r="B160" s="2"/>
      <c r="C160" s="2"/>
      <c r="D160" s="2"/>
      <c r="E160" s="2"/>
      <c r="F160" s="2"/>
      <c r="G160" s="2"/>
      <c r="H160" s="2"/>
      <c r="I160" s="2"/>
      <c r="J160" s="2"/>
      <c r="K160" s="2"/>
      <c r="L160" s="2"/>
      <c r="M160" s="12"/>
      <c r="N160" s="12"/>
      <c r="O160" s="12"/>
      <c r="P160" s="12"/>
      <c r="Q160" s="12"/>
      <c r="R160" s="4"/>
    </row>
    <row r="161" spans="2:18" x14ac:dyDescent="0.25">
      <c r="B161" s="2"/>
      <c r="C161" s="2"/>
      <c r="D161" s="2"/>
      <c r="E161" s="2"/>
      <c r="F161" s="2"/>
      <c r="G161" s="2"/>
      <c r="H161" s="2"/>
      <c r="I161" s="2"/>
      <c r="J161" s="2"/>
      <c r="K161" s="2"/>
      <c r="L161" s="2"/>
      <c r="M161" s="12"/>
      <c r="N161" s="12"/>
      <c r="O161" s="12"/>
      <c r="P161" s="12"/>
      <c r="Q161" s="12"/>
      <c r="R161" s="4"/>
    </row>
    <row r="162" spans="2:18" x14ac:dyDescent="0.25">
      <c r="B162" s="2"/>
      <c r="C162" s="2"/>
      <c r="D162" s="2"/>
      <c r="E162" s="2"/>
      <c r="F162" s="2"/>
      <c r="G162" s="2"/>
      <c r="H162" s="2"/>
      <c r="I162" s="2"/>
      <c r="J162" s="2"/>
      <c r="K162" s="2"/>
      <c r="L162" s="2"/>
      <c r="M162" s="12"/>
      <c r="N162" s="12"/>
      <c r="O162" s="12"/>
      <c r="P162" s="12"/>
      <c r="Q162" s="12"/>
      <c r="R162" s="4"/>
    </row>
    <row r="163" spans="2:18" x14ac:dyDescent="0.25">
      <c r="B163" s="2"/>
      <c r="C163" s="2"/>
      <c r="D163" s="2"/>
      <c r="E163" s="2"/>
      <c r="F163" s="2"/>
      <c r="G163" s="2"/>
      <c r="H163" s="2"/>
      <c r="I163" s="2"/>
      <c r="J163" s="2"/>
      <c r="K163" s="2"/>
      <c r="L163" s="2"/>
      <c r="M163" s="12"/>
      <c r="N163" s="12"/>
      <c r="O163" s="12"/>
      <c r="P163" s="12"/>
      <c r="Q163" s="12"/>
      <c r="R163" s="4"/>
    </row>
    <row r="164" spans="2:18" x14ac:dyDescent="0.25">
      <c r="B164" s="2"/>
      <c r="C164" s="2"/>
      <c r="D164" s="2"/>
      <c r="E164" s="2"/>
      <c r="F164" s="2"/>
      <c r="G164" s="2"/>
      <c r="H164" s="2"/>
      <c r="I164" s="2"/>
      <c r="J164" s="2"/>
      <c r="K164" s="2"/>
      <c r="L164" s="2"/>
      <c r="M164" s="12"/>
      <c r="N164" s="12"/>
      <c r="O164" s="12"/>
      <c r="P164" s="12"/>
      <c r="Q164" s="12"/>
      <c r="R164" s="4"/>
    </row>
    <row r="165" spans="2:18" x14ac:dyDescent="0.25">
      <c r="B165" s="2"/>
      <c r="C165" s="2"/>
      <c r="D165" s="2"/>
      <c r="E165" s="2"/>
      <c r="F165" s="2"/>
      <c r="G165" s="2"/>
      <c r="H165" s="2"/>
      <c r="I165" s="2"/>
      <c r="J165" s="2"/>
      <c r="K165" s="2"/>
      <c r="L165" s="2"/>
      <c r="M165" s="12"/>
      <c r="N165" s="12"/>
      <c r="O165" s="12"/>
      <c r="P165" s="12"/>
      <c r="Q165" s="12"/>
      <c r="R165" s="4"/>
    </row>
    <row r="166" spans="2:18" x14ac:dyDescent="0.25">
      <c r="B166" s="2"/>
      <c r="C166" s="2"/>
      <c r="D166" s="2"/>
      <c r="E166" s="2"/>
      <c r="F166" s="2"/>
      <c r="G166" s="2"/>
      <c r="H166" s="2"/>
      <c r="I166" s="2"/>
      <c r="J166" s="2"/>
      <c r="K166" s="2"/>
      <c r="L166" s="2"/>
      <c r="M166" s="12"/>
      <c r="N166" s="12"/>
      <c r="O166" s="12"/>
      <c r="P166" s="12"/>
      <c r="Q166" s="12"/>
      <c r="R166" s="4"/>
    </row>
    <row r="167" spans="2:18" x14ac:dyDescent="0.25">
      <c r="B167" s="2"/>
      <c r="C167" s="2"/>
      <c r="D167" s="2"/>
      <c r="E167" s="2"/>
      <c r="F167" s="2"/>
      <c r="G167" s="2"/>
      <c r="H167" s="2"/>
      <c r="I167" s="2"/>
      <c r="J167" s="2"/>
      <c r="K167" s="2"/>
      <c r="L167" s="2"/>
      <c r="M167" s="12"/>
      <c r="N167" s="12"/>
      <c r="O167" s="12"/>
      <c r="P167" s="12"/>
      <c r="Q167" s="12"/>
      <c r="R167" s="4"/>
    </row>
    <row r="168" spans="2:18" x14ac:dyDescent="0.25">
      <c r="B168" s="2"/>
      <c r="C168" s="2"/>
      <c r="D168" s="2"/>
      <c r="E168" s="2"/>
      <c r="F168" s="2"/>
      <c r="G168" s="2"/>
      <c r="H168" s="2"/>
      <c r="I168" s="2"/>
      <c r="J168" s="2"/>
      <c r="K168" s="2"/>
      <c r="L168" s="2"/>
      <c r="M168" s="12"/>
      <c r="N168" s="12"/>
      <c r="O168" s="12"/>
      <c r="P168" s="12"/>
      <c r="Q168" s="12"/>
      <c r="R168" s="4"/>
    </row>
    <row r="169" spans="2:18" x14ac:dyDescent="0.25">
      <c r="B169" s="2"/>
      <c r="C169" s="2"/>
      <c r="D169" s="2"/>
      <c r="E169" s="2"/>
      <c r="F169" s="2"/>
      <c r="G169" s="2"/>
      <c r="H169" s="2"/>
      <c r="I169" s="2"/>
      <c r="J169" s="2"/>
      <c r="K169" s="2"/>
      <c r="L169" s="2"/>
      <c r="M169" s="12"/>
      <c r="N169" s="12"/>
      <c r="O169" s="12"/>
      <c r="P169" s="12"/>
      <c r="Q169" s="12"/>
      <c r="R169" s="4"/>
    </row>
    <row r="170" spans="2:18" x14ac:dyDescent="0.25">
      <c r="B170" s="2"/>
      <c r="C170" s="2"/>
      <c r="D170" s="2"/>
      <c r="E170" s="2"/>
      <c r="F170" s="2"/>
      <c r="G170" s="2"/>
      <c r="H170" s="2"/>
      <c r="I170" s="2"/>
      <c r="J170" s="2"/>
      <c r="K170" s="2"/>
      <c r="L170" s="2"/>
      <c r="M170" s="12"/>
      <c r="N170" s="12"/>
      <c r="O170" s="12"/>
      <c r="P170" s="12"/>
      <c r="Q170" s="12"/>
      <c r="R170" s="4"/>
    </row>
    <row r="171" spans="2:18" x14ac:dyDescent="0.25">
      <c r="B171" s="2"/>
      <c r="C171" s="2"/>
      <c r="D171" s="2"/>
      <c r="E171" s="2"/>
      <c r="F171" s="2"/>
      <c r="G171" s="2"/>
      <c r="H171" s="2"/>
      <c r="I171" s="2"/>
      <c r="J171" s="2"/>
      <c r="K171" s="2"/>
      <c r="L171" s="2"/>
      <c r="M171" s="12"/>
      <c r="N171" s="12"/>
      <c r="O171" s="12"/>
      <c r="P171" s="12"/>
      <c r="Q171" s="12"/>
      <c r="R171" s="4"/>
    </row>
    <row r="172" spans="2:18" x14ac:dyDescent="0.25">
      <c r="B172" s="2"/>
      <c r="C172" s="2"/>
      <c r="D172" s="2"/>
      <c r="E172" s="2"/>
      <c r="F172" s="2"/>
      <c r="G172" s="2"/>
      <c r="H172" s="2"/>
      <c r="I172" s="2"/>
      <c r="J172" s="2"/>
      <c r="K172" s="2"/>
      <c r="L172" s="2"/>
      <c r="M172" s="12"/>
      <c r="N172" s="12"/>
      <c r="O172" s="12"/>
      <c r="P172" s="12"/>
      <c r="Q172" s="12"/>
      <c r="R172" s="4"/>
    </row>
    <row r="173" spans="2:18" x14ac:dyDescent="0.25">
      <c r="B173" s="2"/>
      <c r="C173" s="2"/>
      <c r="D173" s="2"/>
      <c r="E173" s="2"/>
      <c r="F173" s="2"/>
      <c r="G173" s="2"/>
      <c r="H173" s="2"/>
      <c r="I173" s="2"/>
      <c r="J173" s="2"/>
      <c r="K173" s="2"/>
      <c r="L173" s="2"/>
      <c r="M173" s="12"/>
      <c r="N173" s="12"/>
      <c r="O173" s="12"/>
      <c r="P173" s="12"/>
      <c r="Q173" s="12"/>
      <c r="R173" s="4"/>
    </row>
    <row r="174" spans="2:18" x14ac:dyDescent="0.25">
      <c r="B174" s="2"/>
      <c r="C174" s="2"/>
      <c r="D174" s="2"/>
      <c r="E174" s="2"/>
      <c r="F174" s="2"/>
      <c r="G174" s="2"/>
      <c r="H174" s="2"/>
      <c r="I174" s="2"/>
      <c r="J174" s="2"/>
      <c r="K174" s="2"/>
      <c r="L174" s="2"/>
      <c r="M174" s="12"/>
      <c r="N174" s="12"/>
      <c r="O174" s="12"/>
      <c r="P174" s="12"/>
      <c r="Q174" s="12"/>
      <c r="R174" s="4"/>
    </row>
    <row r="175" spans="2:18" x14ac:dyDescent="0.25">
      <c r="B175" s="2"/>
      <c r="C175" s="2"/>
      <c r="D175" s="2"/>
      <c r="E175" s="2"/>
      <c r="F175" s="2"/>
      <c r="G175" s="2"/>
      <c r="H175" s="2"/>
      <c r="I175" s="2"/>
      <c r="J175" s="2"/>
      <c r="K175" s="2"/>
      <c r="L175" s="2"/>
      <c r="M175" s="12"/>
      <c r="N175" s="12"/>
      <c r="O175" s="12"/>
      <c r="P175" s="12"/>
      <c r="Q175" s="12"/>
      <c r="R175" s="4"/>
    </row>
    <row r="176" spans="2:18" x14ac:dyDescent="0.25">
      <c r="B176" s="2"/>
      <c r="C176" s="2"/>
      <c r="D176" s="2"/>
      <c r="E176" s="2"/>
      <c r="F176" s="2"/>
      <c r="G176" s="2"/>
      <c r="H176" s="2"/>
      <c r="I176" s="2"/>
      <c r="J176" s="2"/>
      <c r="K176" s="2"/>
      <c r="L176" s="2"/>
      <c r="M176" s="12"/>
      <c r="N176" s="12"/>
      <c r="O176" s="12"/>
      <c r="P176" s="12"/>
      <c r="Q176" s="12"/>
      <c r="R176" s="4"/>
    </row>
    <row r="177" spans="1:25" x14ac:dyDescent="0.25">
      <c r="B177" s="2"/>
      <c r="C177" s="2"/>
      <c r="D177" s="2"/>
      <c r="E177" s="2"/>
      <c r="F177" s="2"/>
      <c r="G177" s="2"/>
      <c r="H177" s="2"/>
      <c r="I177" s="2"/>
      <c r="J177" s="2"/>
      <c r="K177" s="2"/>
      <c r="L177" s="2"/>
      <c r="M177" s="12"/>
      <c r="N177" s="12"/>
      <c r="O177" s="12"/>
      <c r="P177" s="12"/>
      <c r="Q177" s="12"/>
      <c r="R177" s="4"/>
    </row>
    <row r="178" spans="1:25" x14ac:dyDescent="0.25">
      <c r="B178" s="2"/>
      <c r="C178" s="2"/>
      <c r="D178" s="2"/>
      <c r="E178" s="2"/>
      <c r="F178" s="2"/>
      <c r="G178" s="2"/>
      <c r="H178" s="2"/>
      <c r="I178" s="2"/>
      <c r="J178" s="2"/>
      <c r="K178" s="2"/>
      <c r="L178" s="2"/>
      <c r="M178" s="12"/>
      <c r="N178" s="12"/>
      <c r="O178" s="12"/>
      <c r="P178" s="12"/>
      <c r="Q178" s="12"/>
      <c r="R178" s="4"/>
    </row>
    <row r="179" spans="1:25" x14ac:dyDescent="0.25">
      <c r="B179" s="2"/>
      <c r="C179" s="2"/>
      <c r="D179" s="2"/>
      <c r="E179" s="2"/>
      <c r="F179" s="2"/>
      <c r="G179" s="2"/>
      <c r="H179" s="2"/>
      <c r="I179" s="2"/>
      <c r="J179" s="2"/>
      <c r="K179" s="2"/>
      <c r="L179" s="2"/>
      <c r="M179" s="12"/>
      <c r="N179" s="12"/>
      <c r="O179" s="12"/>
      <c r="P179" s="12"/>
      <c r="Q179" s="12"/>
      <c r="R179" s="4"/>
    </row>
    <row r="180" spans="1:25" x14ac:dyDescent="0.25">
      <c r="B180" s="2"/>
      <c r="C180" s="2"/>
      <c r="D180" s="2"/>
      <c r="E180" s="2"/>
      <c r="F180" s="2"/>
      <c r="G180" s="2"/>
      <c r="H180" s="2"/>
      <c r="I180" s="2"/>
      <c r="J180" s="2"/>
      <c r="K180" s="2"/>
      <c r="L180" s="2"/>
      <c r="M180" s="12"/>
      <c r="N180" s="12"/>
      <c r="O180" s="12"/>
      <c r="P180" s="12"/>
      <c r="Q180" s="12"/>
      <c r="R180" s="4"/>
    </row>
    <row r="181" spans="1:25" x14ac:dyDescent="0.25">
      <c r="B181" s="2"/>
      <c r="C181" s="2"/>
      <c r="D181" s="2"/>
      <c r="E181" s="2"/>
      <c r="F181" s="2"/>
      <c r="G181" s="2"/>
      <c r="H181" s="2"/>
      <c r="I181" s="2"/>
      <c r="J181" s="2"/>
      <c r="K181" s="2"/>
      <c r="L181" s="2"/>
      <c r="M181" s="12"/>
      <c r="N181" s="12"/>
      <c r="O181" s="12"/>
      <c r="P181" s="12"/>
      <c r="Q181" s="12"/>
      <c r="R181" s="4"/>
    </row>
    <row r="182" spans="1:25" x14ac:dyDescent="0.25">
      <c r="B182" s="2"/>
      <c r="C182" s="2"/>
      <c r="D182" s="2"/>
      <c r="E182" s="2"/>
      <c r="F182" s="2"/>
      <c r="G182" s="2"/>
      <c r="H182" s="2"/>
      <c r="I182" s="2"/>
      <c r="J182" s="2"/>
      <c r="K182" s="2"/>
      <c r="L182" s="2"/>
      <c r="M182" s="12"/>
      <c r="N182" s="12"/>
      <c r="O182" s="12"/>
      <c r="P182" s="12"/>
      <c r="Q182" s="12"/>
      <c r="R182" s="4"/>
    </row>
    <row r="183" spans="1:25" x14ac:dyDescent="0.25">
      <c r="B183" s="2"/>
      <c r="C183" s="2"/>
      <c r="D183" s="2"/>
      <c r="E183" s="2"/>
      <c r="F183" s="2"/>
      <c r="G183" s="2"/>
      <c r="H183" s="2"/>
      <c r="I183" s="2"/>
      <c r="J183" s="2"/>
      <c r="K183" s="2"/>
      <c r="L183" s="2"/>
      <c r="M183" s="12"/>
      <c r="N183" s="12"/>
      <c r="O183" s="12"/>
      <c r="P183" s="12"/>
      <c r="Q183" s="12"/>
      <c r="R183" s="4"/>
    </row>
    <row r="184" spans="1:25" x14ac:dyDescent="0.25">
      <c r="B184" s="2"/>
      <c r="C184" s="2"/>
      <c r="D184" s="2"/>
      <c r="E184" s="2"/>
      <c r="F184" s="2"/>
      <c r="G184" s="2"/>
      <c r="H184" s="2"/>
      <c r="I184" s="2"/>
      <c r="J184" s="2"/>
      <c r="K184" s="2"/>
      <c r="L184" s="2"/>
      <c r="M184" s="12"/>
      <c r="N184" s="12"/>
      <c r="O184" s="12"/>
      <c r="P184" s="12"/>
      <c r="Q184" s="12"/>
      <c r="R184" s="4"/>
    </row>
    <row r="185" spans="1:25" x14ac:dyDescent="0.25">
      <c r="B185" s="2"/>
      <c r="C185" s="2"/>
      <c r="D185" s="2"/>
      <c r="E185" s="2"/>
      <c r="F185" s="2"/>
      <c r="G185" s="2"/>
      <c r="H185" s="2"/>
      <c r="I185" s="2"/>
      <c r="J185" s="2"/>
      <c r="K185" s="2"/>
      <c r="L185" s="2"/>
      <c r="M185" s="12"/>
      <c r="N185" s="12"/>
      <c r="O185" s="12"/>
      <c r="P185" s="12"/>
      <c r="Q185" s="12"/>
      <c r="R185" s="4"/>
    </row>
    <row r="186" spans="1:25" ht="15.75" thickBot="1" x14ac:dyDescent="0.3">
      <c r="B186" s="2"/>
      <c r="C186" s="2"/>
      <c r="D186" s="2"/>
      <c r="E186" s="2"/>
      <c r="F186" s="2"/>
      <c r="G186" s="2"/>
      <c r="H186" s="2"/>
      <c r="I186" s="2"/>
      <c r="J186" s="2"/>
      <c r="K186" s="2"/>
      <c r="L186" s="2"/>
      <c r="M186" s="12"/>
      <c r="N186" s="12"/>
      <c r="O186" s="12"/>
      <c r="P186" s="12"/>
      <c r="Q186" s="12"/>
      <c r="R186" s="4"/>
    </row>
    <row r="187" spans="1:25" s="4" customFormat="1" ht="15.75" thickBot="1" x14ac:dyDescent="0.3">
      <c r="A187" s="69"/>
      <c r="B187" s="23"/>
      <c r="C187" s="24"/>
      <c r="D187" s="24"/>
      <c r="E187" s="24"/>
      <c r="F187" s="24"/>
      <c r="G187" s="24"/>
      <c r="H187" s="24"/>
      <c r="I187" s="24"/>
      <c r="J187" s="24"/>
      <c r="K187" s="24"/>
      <c r="L187" s="24"/>
      <c r="M187" s="25"/>
      <c r="N187" s="25"/>
      <c r="O187" s="25"/>
      <c r="P187" s="25"/>
      <c r="Q187" s="12"/>
      <c r="S187" s="2"/>
      <c r="T187" s="2"/>
      <c r="U187" s="2"/>
      <c r="V187" s="2"/>
      <c r="W187" s="2"/>
      <c r="X187" s="2"/>
      <c r="Y187" s="2"/>
    </row>
    <row r="188" spans="1:25" s="4" customFormat="1" x14ac:dyDescent="0.25">
      <c r="A188" s="69"/>
      <c r="B188" s="26"/>
      <c r="C188" s="2"/>
      <c r="D188" s="2"/>
      <c r="E188" s="2"/>
      <c r="F188" s="2"/>
      <c r="G188" s="2"/>
      <c r="H188" s="2"/>
      <c r="I188" s="2"/>
      <c r="J188" s="2"/>
      <c r="K188" s="2"/>
      <c r="L188" s="2"/>
      <c r="M188" s="12"/>
      <c r="N188" s="12"/>
      <c r="O188" s="12"/>
      <c r="P188" s="12"/>
      <c r="Q188" s="25"/>
      <c r="S188" s="2"/>
      <c r="T188" s="2"/>
      <c r="U188" s="2"/>
      <c r="V188" s="2"/>
      <c r="W188" s="2"/>
      <c r="X188" s="2"/>
      <c r="Y188" s="2"/>
    </row>
    <row r="189" spans="1:25" s="4" customFormat="1" x14ac:dyDescent="0.25">
      <c r="A189" s="69"/>
      <c r="B189" s="26"/>
      <c r="C189" s="2"/>
      <c r="D189" s="2"/>
      <c r="E189" s="2"/>
      <c r="F189" s="2"/>
      <c r="G189" s="2"/>
      <c r="H189" s="2"/>
      <c r="I189" s="2"/>
      <c r="J189" s="2"/>
      <c r="K189" s="2"/>
      <c r="L189" s="2"/>
      <c r="M189" s="12"/>
      <c r="N189" s="12"/>
      <c r="O189" s="12"/>
      <c r="P189" s="12"/>
      <c r="Q189" s="12"/>
      <c r="S189" s="2"/>
      <c r="T189" s="2"/>
      <c r="U189" s="2"/>
      <c r="V189" s="2"/>
      <c r="W189" s="2"/>
      <c r="X189" s="2"/>
      <c r="Y189" s="2"/>
    </row>
    <row r="190" spans="1:25" s="4" customFormat="1" x14ac:dyDescent="0.25">
      <c r="A190" s="69"/>
      <c r="B190" s="26"/>
      <c r="C190" s="2"/>
      <c r="D190" s="2"/>
      <c r="E190" s="2"/>
      <c r="F190" s="2"/>
      <c r="G190" s="2"/>
      <c r="H190" s="2"/>
      <c r="I190" s="2"/>
      <c r="J190" s="2"/>
      <c r="K190" s="2"/>
      <c r="L190" s="2"/>
      <c r="M190" s="12"/>
      <c r="N190" s="12"/>
      <c r="O190" s="12"/>
      <c r="P190" s="12"/>
      <c r="Q190" s="12"/>
      <c r="S190" s="2"/>
      <c r="T190" s="2"/>
      <c r="U190" s="2"/>
      <c r="V190" s="2"/>
      <c r="W190" s="2"/>
      <c r="X190" s="2"/>
      <c r="Y190" s="2"/>
    </row>
    <row r="191" spans="1:25" s="4" customFormat="1" x14ac:dyDescent="0.25">
      <c r="A191" s="69"/>
      <c r="B191" s="26"/>
      <c r="C191" s="2"/>
      <c r="D191" s="2"/>
      <c r="E191" s="2"/>
      <c r="F191" s="2"/>
      <c r="G191" s="2"/>
      <c r="H191" s="2"/>
      <c r="I191" s="2"/>
      <c r="J191" s="2"/>
      <c r="K191" s="2"/>
      <c r="L191" s="2"/>
      <c r="M191" s="12"/>
      <c r="N191" s="12"/>
      <c r="O191" s="12"/>
      <c r="P191" s="12"/>
      <c r="Q191" s="12"/>
      <c r="S191" s="2"/>
      <c r="T191" s="2"/>
      <c r="U191" s="2"/>
      <c r="V191" s="2"/>
      <c r="W191" s="2"/>
      <c r="X191" s="2"/>
      <c r="Y191" s="2"/>
    </row>
    <row r="192" spans="1:25" s="4" customFormat="1" x14ac:dyDescent="0.25">
      <c r="A192" s="69"/>
      <c r="B192" s="26"/>
      <c r="C192" s="2"/>
      <c r="D192" s="2"/>
      <c r="E192" s="2"/>
      <c r="F192" s="2"/>
      <c r="G192" s="2"/>
      <c r="H192" s="2"/>
      <c r="I192" s="2"/>
      <c r="J192" s="2"/>
      <c r="K192" s="2"/>
      <c r="L192" s="2"/>
      <c r="M192" s="12"/>
      <c r="N192" s="12"/>
      <c r="O192" s="12"/>
      <c r="P192" s="12"/>
      <c r="Q192" s="12"/>
      <c r="S192" s="2"/>
      <c r="T192" s="2"/>
      <c r="U192" s="2"/>
      <c r="V192" s="2"/>
      <c r="W192" s="2"/>
      <c r="X192" s="2"/>
      <c r="Y192" s="2"/>
    </row>
    <row r="193" spans="1:25" s="4" customFormat="1" x14ac:dyDescent="0.25">
      <c r="A193" s="69"/>
      <c r="B193" s="27"/>
      <c r="C193" s="10"/>
      <c r="D193" s="10"/>
      <c r="E193" s="10"/>
      <c r="F193" s="10"/>
      <c r="G193" s="10"/>
      <c r="H193" s="10"/>
      <c r="I193" s="10"/>
      <c r="J193" s="10"/>
      <c r="K193" s="10"/>
      <c r="L193" s="10"/>
      <c r="M193" s="28"/>
      <c r="N193" s="28"/>
      <c r="O193" s="28"/>
      <c r="P193" s="28"/>
      <c r="Q193" s="12"/>
      <c r="S193" s="2"/>
      <c r="T193" s="2"/>
      <c r="U193" s="2"/>
      <c r="V193" s="2"/>
      <c r="W193" s="2"/>
      <c r="X193" s="2"/>
      <c r="Y193" s="2"/>
    </row>
    <row r="194" spans="1:25" s="4" customFormat="1" x14ac:dyDescent="0.25">
      <c r="A194" s="69"/>
      <c r="B194" s="27"/>
      <c r="C194" s="10"/>
      <c r="D194" s="10"/>
      <c r="E194" s="10"/>
      <c r="F194" s="10"/>
      <c r="G194" s="10"/>
      <c r="H194" s="10"/>
      <c r="I194" s="10"/>
      <c r="J194" s="10"/>
      <c r="K194" s="10"/>
      <c r="L194" s="10"/>
      <c r="M194" s="28"/>
      <c r="N194" s="28"/>
      <c r="O194" s="28"/>
      <c r="P194" s="28"/>
      <c r="Q194" s="28"/>
      <c r="R194" s="29"/>
      <c r="S194" s="2"/>
      <c r="T194" s="2"/>
      <c r="U194" s="2"/>
      <c r="V194" s="2"/>
      <c r="W194" s="2"/>
      <c r="X194" s="2"/>
      <c r="Y194" s="2"/>
    </row>
    <row r="195" spans="1:25" s="4" customFormat="1" x14ac:dyDescent="0.25">
      <c r="A195" s="69"/>
      <c r="B195" s="27"/>
      <c r="C195" s="10"/>
      <c r="D195" s="10"/>
      <c r="E195" s="10"/>
      <c r="F195" s="10"/>
      <c r="G195" s="10"/>
      <c r="H195" s="10"/>
      <c r="I195" s="10"/>
      <c r="J195" s="10"/>
      <c r="K195" s="10"/>
      <c r="L195" s="10"/>
      <c r="M195" s="28"/>
      <c r="N195" s="28"/>
      <c r="O195" s="28"/>
      <c r="P195" s="28"/>
      <c r="Q195" s="28"/>
      <c r="R195" s="29"/>
      <c r="S195" s="2"/>
      <c r="T195" s="2"/>
      <c r="U195" s="2"/>
      <c r="V195" s="2"/>
      <c r="W195" s="2"/>
      <c r="X195" s="2"/>
      <c r="Y195" s="2"/>
    </row>
    <row r="196" spans="1:25" s="4" customFormat="1" x14ac:dyDescent="0.25">
      <c r="A196" s="69"/>
      <c r="B196" s="27"/>
      <c r="C196" s="10"/>
      <c r="D196" s="10"/>
      <c r="E196" s="10"/>
      <c r="F196" s="10"/>
      <c r="G196" s="10"/>
      <c r="H196" s="10"/>
      <c r="I196" s="10"/>
      <c r="J196" s="10"/>
      <c r="K196" s="10"/>
      <c r="L196" s="10"/>
      <c r="M196" s="28"/>
      <c r="N196" s="28"/>
      <c r="O196" s="28"/>
      <c r="P196" s="28"/>
      <c r="Q196" s="28"/>
      <c r="R196" s="29"/>
      <c r="S196" s="2"/>
      <c r="T196" s="2"/>
      <c r="U196" s="2"/>
      <c r="V196" s="2"/>
      <c r="W196" s="2"/>
      <c r="X196" s="2"/>
      <c r="Y196" s="2"/>
    </row>
    <row r="197" spans="1:25" s="4" customFormat="1" x14ac:dyDescent="0.25">
      <c r="A197" s="69"/>
      <c r="B197" s="27"/>
      <c r="C197" s="10"/>
      <c r="D197" s="10"/>
      <c r="E197" s="10"/>
      <c r="F197" s="10"/>
      <c r="G197" s="10"/>
      <c r="H197" s="10"/>
      <c r="I197" s="10"/>
      <c r="J197" s="10"/>
      <c r="K197" s="10"/>
      <c r="L197" s="10"/>
      <c r="M197" s="28"/>
      <c r="N197" s="28"/>
      <c r="O197" s="28"/>
      <c r="P197" s="28"/>
      <c r="Q197" s="28"/>
      <c r="R197" s="29"/>
      <c r="S197" s="2"/>
      <c r="T197" s="2"/>
      <c r="U197" s="2"/>
      <c r="V197" s="2"/>
      <c r="W197" s="2"/>
      <c r="X197" s="2"/>
      <c r="Y197" s="2"/>
    </row>
    <row r="198" spans="1:25" s="4" customFormat="1" x14ac:dyDescent="0.25">
      <c r="A198" s="69"/>
      <c r="B198" s="27"/>
      <c r="C198" s="10"/>
      <c r="D198" s="10"/>
      <c r="E198" s="10"/>
      <c r="F198" s="10"/>
      <c r="G198" s="10"/>
      <c r="H198" s="10"/>
      <c r="I198" s="10"/>
      <c r="J198" s="10"/>
      <c r="K198" s="10"/>
      <c r="L198" s="10"/>
      <c r="M198" s="28"/>
      <c r="N198" s="28"/>
      <c r="O198" s="28"/>
      <c r="P198" s="28"/>
      <c r="Q198" s="28"/>
      <c r="R198" s="29"/>
      <c r="S198" s="2"/>
      <c r="T198" s="2"/>
      <c r="U198" s="2"/>
      <c r="V198" s="2"/>
      <c r="W198" s="2"/>
      <c r="X198" s="2"/>
      <c r="Y198" s="2"/>
    </row>
    <row r="199" spans="1:25" s="4" customFormat="1" x14ac:dyDescent="0.25">
      <c r="A199" s="69"/>
      <c r="B199" s="27"/>
      <c r="C199" s="10"/>
      <c r="D199" s="10"/>
      <c r="E199" s="10"/>
      <c r="F199" s="10"/>
      <c r="G199" s="10"/>
      <c r="H199" s="10"/>
      <c r="I199" s="10"/>
      <c r="J199" s="10"/>
      <c r="K199" s="10"/>
      <c r="L199" s="10"/>
      <c r="M199" s="28"/>
      <c r="N199" s="28"/>
      <c r="O199" s="28"/>
      <c r="P199" s="28"/>
      <c r="Q199" s="28"/>
      <c r="R199" s="29"/>
      <c r="S199" s="2"/>
      <c r="T199" s="2"/>
      <c r="U199" s="2"/>
      <c r="V199" s="2"/>
      <c r="W199" s="2"/>
      <c r="X199" s="2"/>
      <c r="Y199" s="2"/>
    </row>
    <row r="200" spans="1:25" s="4" customFormat="1" x14ac:dyDescent="0.25">
      <c r="A200" s="69"/>
      <c r="B200" s="27"/>
      <c r="C200" s="10"/>
      <c r="D200" s="10"/>
      <c r="E200" s="10"/>
      <c r="F200" s="10"/>
      <c r="G200" s="10"/>
      <c r="H200" s="10"/>
      <c r="I200" s="10"/>
      <c r="J200" s="10"/>
      <c r="K200" s="10"/>
      <c r="L200" s="10"/>
      <c r="M200" s="28"/>
      <c r="N200" s="28"/>
      <c r="O200" s="28"/>
      <c r="P200" s="28"/>
      <c r="Q200" s="28"/>
      <c r="R200" s="29"/>
      <c r="S200" s="2"/>
      <c r="T200" s="2"/>
      <c r="U200" s="2"/>
      <c r="V200" s="2"/>
      <c r="W200" s="2"/>
      <c r="X200" s="2"/>
      <c r="Y200" s="2"/>
    </row>
    <row r="201" spans="1:25" s="4" customFormat="1" x14ac:dyDescent="0.25">
      <c r="A201" s="69"/>
      <c r="B201" s="27"/>
      <c r="C201" s="10"/>
      <c r="D201" s="10"/>
      <c r="E201" s="10"/>
      <c r="F201" s="10"/>
      <c r="G201" s="10"/>
      <c r="H201" s="10"/>
      <c r="I201" s="10"/>
      <c r="J201" s="10"/>
      <c r="K201" s="10"/>
      <c r="L201" s="10"/>
      <c r="M201" s="28"/>
      <c r="N201" s="28"/>
      <c r="O201" s="28"/>
      <c r="P201" s="28"/>
      <c r="Q201" s="28"/>
      <c r="R201" s="29"/>
      <c r="S201" s="2"/>
      <c r="T201" s="2"/>
      <c r="U201" s="2"/>
      <c r="V201" s="2"/>
      <c r="W201" s="2"/>
      <c r="X201" s="2"/>
      <c r="Y201" s="2"/>
    </row>
    <row r="202" spans="1:25" s="4" customFormat="1" x14ac:dyDescent="0.25">
      <c r="A202" s="69"/>
      <c r="B202" s="27"/>
      <c r="C202" s="10"/>
      <c r="D202" s="10"/>
      <c r="E202" s="10"/>
      <c r="F202" s="10"/>
      <c r="G202" s="10"/>
      <c r="H202" s="10"/>
      <c r="I202" s="10"/>
      <c r="J202" s="10"/>
      <c r="K202" s="10"/>
      <c r="L202" s="10"/>
      <c r="M202" s="28"/>
      <c r="N202" s="28"/>
      <c r="O202" s="28"/>
      <c r="P202" s="28"/>
      <c r="Q202" s="28"/>
      <c r="R202" s="29"/>
      <c r="S202" s="2"/>
      <c r="T202" s="2"/>
      <c r="U202" s="2"/>
      <c r="V202" s="2"/>
      <c r="W202" s="2"/>
      <c r="X202" s="2"/>
      <c r="Y202" s="2"/>
    </row>
    <row r="203" spans="1:25" s="4" customFormat="1" x14ac:dyDescent="0.25">
      <c r="A203" s="69"/>
      <c r="B203" s="27"/>
      <c r="C203" s="10"/>
      <c r="D203" s="10"/>
      <c r="E203" s="10"/>
      <c r="F203" s="10"/>
      <c r="G203" s="10"/>
      <c r="H203" s="10"/>
      <c r="I203" s="10"/>
      <c r="J203" s="10"/>
      <c r="K203" s="10"/>
      <c r="L203" s="10"/>
      <c r="M203" s="28"/>
      <c r="N203" s="28"/>
      <c r="O203" s="28"/>
      <c r="P203" s="28"/>
      <c r="Q203" s="28"/>
      <c r="R203" s="29"/>
      <c r="S203" s="2"/>
      <c r="T203" s="2"/>
      <c r="U203" s="2"/>
      <c r="V203" s="2"/>
      <c r="W203" s="2"/>
      <c r="X203" s="2"/>
      <c r="Y203" s="2"/>
    </row>
    <row r="204" spans="1:25" s="4" customFormat="1" x14ac:dyDescent="0.25">
      <c r="A204" s="69"/>
      <c r="B204" s="27"/>
      <c r="C204" s="10"/>
      <c r="D204" s="10"/>
      <c r="E204" s="10"/>
      <c r="F204" s="10"/>
      <c r="G204" s="10"/>
      <c r="H204" s="10"/>
      <c r="I204" s="10"/>
      <c r="J204" s="10"/>
      <c r="K204" s="10"/>
      <c r="L204" s="10"/>
      <c r="M204" s="28"/>
      <c r="N204" s="28"/>
      <c r="O204" s="28"/>
      <c r="P204" s="28"/>
      <c r="Q204" s="28"/>
      <c r="R204" s="29"/>
      <c r="S204" s="2"/>
      <c r="T204" s="2"/>
      <c r="U204" s="2"/>
      <c r="V204" s="2"/>
      <c r="W204" s="2"/>
      <c r="X204" s="2"/>
      <c r="Y204" s="2"/>
    </row>
    <row r="205" spans="1:25" s="4" customFormat="1" x14ac:dyDescent="0.25">
      <c r="A205" s="69"/>
      <c r="B205" s="27"/>
      <c r="C205" s="10"/>
      <c r="D205" s="10"/>
      <c r="E205" s="10"/>
      <c r="F205" s="10"/>
      <c r="G205" s="10"/>
      <c r="H205" s="10"/>
      <c r="I205" s="10"/>
      <c r="J205" s="10"/>
      <c r="K205" s="10"/>
      <c r="L205" s="10"/>
      <c r="M205" s="28"/>
      <c r="N205" s="28"/>
      <c r="O205" s="28"/>
      <c r="P205" s="28"/>
      <c r="Q205" s="28"/>
      <c r="R205" s="29"/>
      <c r="S205" s="2"/>
      <c r="T205" s="2"/>
      <c r="U205" s="2"/>
      <c r="V205" s="2"/>
      <c r="W205" s="2"/>
      <c r="X205" s="2"/>
      <c r="Y205" s="2"/>
    </row>
    <row r="206" spans="1:25" s="4" customFormat="1" x14ac:dyDescent="0.25">
      <c r="A206" s="69"/>
      <c r="B206" s="27"/>
      <c r="C206" s="10"/>
      <c r="D206" s="10"/>
      <c r="E206" s="10"/>
      <c r="F206" s="10"/>
      <c r="G206" s="10"/>
      <c r="H206" s="10"/>
      <c r="I206" s="10"/>
      <c r="J206" s="10"/>
      <c r="K206" s="10"/>
      <c r="L206" s="10"/>
      <c r="M206" s="28"/>
      <c r="N206" s="28"/>
      <c r="O206" s="28"/>
      <c r="P206" s="28"/>
      <c r="Q206" s="28"/>
      <c r="R206" s="29"/>
      <c r="S206" s="2"/>
      <c r="T206" s="2"/>
      <c r="U206" s="2"/>
      <c r="V206" s="2"/>
      <c r="W206" s="2"/>
      <c r="X206" s="2"/>
      <c r="Y206" s="2"/>
    </row>
    <row r="207" spans="1:25" s="4" customFormat="1" x14ac:dyDescent="0.25">
      <c r="A207" s="69"/>
      <c r="B207" s="27"/>
      <c r="C207" s="10"/>
      <c r="D207" s="10"/>
      <c r="E207" s="10"/>
      <c r="F207" s="10"/>
      <c r="G207" s="10"/>
      <c r="H207" s="10"/>
      <c r="I207" s="10"/>
      <c r="J207" s="10"/>
      <c r="K207" s="10"/>
      <c r="L207" s="10"/>
      <c r="M207" s="28"/>
      <c r="N207" s="28"/>
      <c r="O207" s="28"/>
      <c r="P207" s="28"/>
      <c r="Q207" s="28"/>
      <c r="R207" s="29"/>
      <c r="S207" s="2"/>
      <c r="T207" s="2"/>
      <c r="U207" s="2"/>
      <c r="V207" s="2"/>
      <c r="W207" s="2"/>
      <c r="X207" s="2"/>
      <c r="Y207" s="2"/>
    </row>
    <row r="208" spans="1:25" s="4" customFormat="1" x14ac:dyDescent="0.25">
      <c r="A208" s="69"/>
      <c r="B208" s="27"/>
      <c r="C208" s="10"/>
      <c r="D208" s="10"/>
      <c r="E208" s="10"/>
      <c r="F208" s="10"/>
      <c r="G208" s="10"/>
      <c r="H208" s="10"/>
      <c r="I208" s="10"/>
      <c r="J208" s="10"/>
      <c r="K208" s="10"/>
      <c r="L208" s="10"/>
      <c r="M208" s="28"/>
      <c r="N208" s="28"/>
      <c r="O208" s="28"/>
      <c r="P208" s="28"/>
      <c r="Q208" s="28"/>
      <c r="R208" s="29"/>
      <c r="S208" s="2"/>
      <c r="T208" s="2"/>
      <c r="U208" s="2"/>
      <c r="V208" s="2"/>
      <c r="W208" s="2"/>
      <c r="X208" s="2"/>
      <c r="Y208" s="2"/>
    </row>
    <row r="209" spans="1:25" s="4" customFormat="1" x14ac:dyDescent="0.25">
      <c r="A209" s="69"/>
      <c r="B209" s="27"/>
      <c r="C209" s="10"/>
      <c r="D209" s="10"/>
      <c r="E209" s="10"/>
      <c r="F209" s="10"/>
      <c r="G209" s="10"/>
      <c r="H209" s="10"/>
      <c r="I209" s="10"/>
      <c r="J209" s="10"/>
      <c r="K209" s="10"/>
      <c r="L209" s="10"/>
      <c r="M209" s="28"/>
      <c r="N209" s="28"/>
      <c r="O209" s="28"/>
      <c r="P209" s="28"/>
      <c r="Q209" s="28"/>
      <c r="R209" s="29"/>
      <c r="S209" s="2"/>
      <c r="T209" s="2"/>
      <c r="U209" s="2"/>
      <c r="V209" s="2"/>
      <c r="W209" s="2"/>
      <c r="X209" s="2"/>
      <c r="Y209" s="2"/>
    </row>
    <row r="210" spans="1:25" s="4" customFormat="1" x14ac:dyDescent="0.25">
      <c r="A210" s="69"/>
      <c r="B210" s="27"/>
      <c r="C210" s="10"/>
      <c r="D210" s="10"/>
      <c r="E210" s="10"/>
      <c r="F210" s="10"/>
      <c r="G210" s="10"/>
      <c r="H210" s="10"/>
      <c r="I210" s="10"/>
      <c r="J210" s="10"/>
      <c r="K210" s="10"/>
      <c r="L210" s="10"/>
      <c r="M210" s="28"/>
      <c r="N210" s="28"/>
      <c r="O210" s="28"/>
      <c r="P210" s="28"/>
      <c r="Q210" s="28"/>
      <c r="R210" s="29"/>
      <c r="S210" s="2"/>
      <c r="T210" s="2"/>
      <c r="U210" s="2"/>
      <c r="V210" s="2"/>
      <c r="W210" s="2"/>
      <c r="X210" s="2"/>
      <c r="Y210" s="2"/>
    </row>
    <row r="211" spans="1:25" s="4" customFormat="1" x14ac:dyDescent="0.25">
      <c r="A211" s="69"/>
      <c r="B211" s="27"/>
      <c r="C211" s="10"/>
      <c r="D211" s="10"/>
      <c r="E211" s="10"/>
      <c r="F211" s="10"/>
      <c r="G211" s="10"/>
      <c r="H211" s="10"/>
      <c r="I211" s="10"/>
      <c r="J211" s="10"/>
      <c r="K211" s="10"/>
      <c r="L211" s="10"/>
      <c r="M211" s="28"/>
      <c r="N211" s="28"/>
      <c r="O211" s="28"/>
      <c r="P211" s="28"/>
      <c r="Q211" s="28"/>
      <c r="R211" s="29"/>
      <c r="S211" s="2"/>
      <c r="T211" s="2"/>
      <c r="U211" s="2"/>
      <c r="V211" s="2"/>
      <c r="W211" s="2"/>
      <c r="X211" s="2"/>
      <c r="Y211" s="2"/>
    </row>
    <row r="212" spans="1:25" s="4" customFormat="1" x14ac:dyDescent="0.25">
      <c r="A212" s="69"/>
      <c r="B212" s="27"/>
      <c r="C212" s="10"/>
      <c r="D212" s="10"/>
      <c r="E212" s="10"/>
      <c r="F212" s="10"/>
      <c r="G212" s="10"/>
      <c r="H212" s="10"/>
      <c r="I212" s="10"/>
      <c r="J212" s="10"/>
      <c r="K212" s="10"/>
      <c r="L212" s="10"/>
      <c r="M212" s="28"/>
      <c r="N212" s="28"/>
      <c r="O212" s="28"/>
      <c r="P212" s="28"/>
      <c r="Q212" s="28"/>
      <c r="R212" s="29"/>
      <c r="S212" s="2"/>
      <c r="T212" s="2"/>
      <c r="U212" s="2"/>
      <c r="V212" s="2"/>
      <c r="W212" s="2"/>
      <c r="X212" s="2"/>
      <c r="Y212" s="2"/>
    </row>
    <row r="213" spans="1:25" s="4" customFormat="1" x14ac:dyDescent="0.25">
      <c r="A213" s="69"/>
      <c r="B213" s="27"/>
      <c r="C213" s="10"/>
      <c r="D213" s="10"/>
      <c r="E213" s="10"/>
      <c r="F213" s="10"/>
      <c r="G213" s="10"/>
      <c r="H213" s="10"/>
      <c r="I213" s="10"/>
      <c r="J213" s="10"/>
      <c r="K213" s="10"/>
      <c r="L213" s="10"/>
      <c r="M213" s="28"/>
      <c r="N213" s="28"/>
      <c r="O213" s="28"/>
      <c r="P213" s="28"/>
      <c r="Q213" s="28"/>
      <c r="R213" s="29"/>
      <c r="S213" s="2"/>
      <c r="T213" s="2"/>
      <c r="U213" s="2"/>
      <c r="V213" s="2"/>
      <c r="W213" s="2"/>
      <c r="X213" s="2"/>
      <c r="Y213" s="2"/>
    </row>
    <row r="214" spans="1:25" s="4" customFormat="1" x14ac:dyDescent="0.25">
      <c r="A214" s="69"/>
      <c r="B214" s="27"/>
      <c r="C214" s="10"/>
      <c r="D214" s="10"/>
      <c r="E214" s="10"/>
      <c r="F214" s="10"/>
      <c r="G214" s="10"/>
      <c r="H214" s="10"/>
      <c r="I214" s="10"/>
      <c r="J214" s="10"/>
      <c r="K214" s="10"/>
      <c r="L214" s="10"/>
      <c r="M214" s="28"/>
      <c r="N214" s="28"/>
      <c r="O214" s="28"/>
      <c r="P214" s="28"/>
      <c r="Q214" s="28"/>
      <c r="R214" s="29"/>
      <c r="S214" s="2"/>
      <c r="T214" s="2"/>
      <c r="U214" s="2"/>
      <c r="V214" s="2"/>
      <c r="W214" s="2"/>
      <c r="X214" s="2"/>
      <c r="Y214" s="2"/>
    </row>
    <row r="215" spans="1:25" s="4" customFormat="1" x14ac:dyDescent="0.25">
      <c r="A215" s="69"/>
      <c r="B215" s="27"/>
      <c r="C215" s="10"/>
      <c r="D215" s="10"/>
      <c r="E215" s="10"/>
      <c r="F215" s="10"/>
      <c r="G215" s="10"/>
      <c r="H215" s="10"/>
      <c r="I215" s="10"/>
      <c r="J215" s="10"/>
      <c r="K215" s="10"/>
      <c r="L215" s="10"/>
      <c r="M215" s="28"/>
      <c r="N215" s="28"/>
      <c r="O215" s="28"/>
      <c r="P215" s="28"/>
      <c r="Q215" s="28"/>
      <c r="R215" s="29"/>
      <c r="S215" s="2"/>
      <c r="T215" s="2"/>
      <c r="U215" s="2"/>
      <c r="V215" s="2"/>
      <c r="W215" s="2"/>
      <c r="X215" s="2"/>
      <c r="Y215" s="2"/>
    </row>
    <row r="216" spans="1:25" s="4" customFormat="1" x14ac:dyDescent="0.25">
      <c r="A216" s="69"/>
      <c r="B216" s="27"/>
      <c r="C216" s="10"/>
      <c r="D216" s="10"/>
      <c r="E216" s="10"/>
      <c r="F216" s="10"/>
      <c r="G216" s="10"/>
      <c r="H216" s="10"/>
      <c r="I216" s="10"/>
      <c r="J216" s="10"/>
      <c r="K216" s="10"/>
      <c r="L216" s="10"/>
      <c r="M216" s="28"/>
      <c r="N216" s="28"/>
      <c r="O216" s="28"/>
      <c r="P216" s="28"/>
      <c r="Q216" s="28"/>
      <c r="R216" s="29"/>
      <c r="S216" s="2"/>
      <c r="T216" s="2"/>
      <c r="U216" s="2"/>
      <c r="V216" s="2"/>
      <c r="W216" s="2"/>
      <c r="X216" s="2"/>
      <c r="Y216" s="2"/>
    </row>
    <row r="217" spans="1:25" s="4" customFormat="1" ht="15.75" thickBot="1" x14ac:dyDescent="0.3">
      <c r="A217" s="69"/>
      <c r="B217" s="30"/>
      <c r="C217" s="31"/>
      <c r="D217" s="31"/>
      <c r="E217" s="31"/>
      <c r="F217" s="31"/>
      <c r="G217" s="31"/>
      <c r="H217" s="31"/>
      <c r="I217" s="31"/>
      <c r="J217" s="31"/>
      <c r="K217" s="31"/>
      <c r="L217" s="31"/>
      <c r="M217" s="32"/>
      <c r="N217" s="32"/>
      <c r="O217" s="32"/>
      <c r="P217" s="32"/>
      <c r="Q217" s="28"/>
      <c r="R217" s="29"/>
      <c r="S217" s="2"/>
      <c r="T217" s="2"/>
      <c r="U217" s="2"/>
      <c r="V217" s="2"/>
      <c r="W217" s="2"/>
      <c r="X217" s="2"/>
      <c r="Y217" s="2"/>
    </row>
    <row r="218" spans="1:25" s="4" customFormat="1" ht="15.75" thickBot="1" x14ac:dyDescent="0.3">
      <c r="A218" s="69"/>
      <c r="B218" s="10"/>
      <c r="C218" s="10"/>
      <c r="D218" s="10"/>
      <c r="E218" s="10"/>
      <c r="F218" s="10"/>
      <c r="G218" s="10"/>
      <c r="H218" s="10"/>
      <c r="I218" s="10"/>
      <c r="J218" s="10"/>
      <c r="K218" s="10"/>
      <c r="L218" s="10"/>
      <c r="M218" s="28"/>
      <c r="N218" s="28"/>
      <c r="O218" s="28"/>
      <c r="P218" s="28"/>
      <c r="Q218" s="32"/>
      <c r="R218" s="29"/>
      <c r="S218" s="2"/>
      <c r="T218" s="2"/>
      <c r="U218" s="2"/>
      <c r="V218" s="2"/>
      <c r="W218" s="2"/>
      <c r="X218" s="2"/>
      <c r="Y218" s="2"/>
    </row>
  </sheetData>
  <mergeCells count="40">
    <mergeCell ref="G1:L1"/>
    <mergeCell ref="B87:D87"/>
    <mergeCell ref="E87:K87"/>
    <mergeCell ref="M47:P47"/>
    <mergeCell ref="I4:I5"/>
    <mergeCell ref="J4:J5"/>
    <mergeCell ref="K4:K5"/>
    <mergeCell ref="L4:L5"/>
    <mergeCell ref="M4:M5"/>
    <mergeCell ref="N4:N5"/>
    <mergeCell ref="O4:O5"/>
    <mergeCell ref="P4:P5"/>
    <mergeCell ref="B4:B6"/>
    <mergeCell ref="C4:C5"/>
    <mergeCell ref="D4:D5"/>
    <mergeCell ref="E4:E5"/>
    <mergeCell ref="E88:M88"/>
    <mergeCell ref="Q4:Q5"/>
    <mergeCell ref="R4:R5"/>
    <mergeCell ref="F4:F5"/>
    <mergeCell ref="G4:G5"/>
    <mergeCell ref="H4:H5"/>
    <mergeCell ref="B68:F68"/>
    <mergeCell ref="Q25:Q26"/>
    <mergeCell ref="R25:R26"/>
    <mergeCell ref="L25:L26"/>
    <mergeCell ref="M25:M26"/>
    <mergeCell ref="N25:N26"/>
    <mergeCell ref="O25:O26"/>
    <mergeCell ref="P25:P26"/>
    <mergeCell ref="I25:I26"/>
    <mergeCell ref="J25:J26"/>
    <mergeCell ref="K25:K26"/>
    <mergeCell ref="E25:E26"/>
    <mergeCell ref="F25:F26"/>
    <mergeCell ref="B25:B27"/>
    <mergeCell ref="C25:C26"/>
    <mergeCell ref="D25:D26"/>
    <mergeCell ref="G25:G26"/>
    <mergeCell ref="H25:H26"/>
  </mergeCells>
  <pageMargins left="0" right="0" top="0.5" bottom="0" header="0.3" footer="0.3"/>
  <pageSetup scale="39" orientation="landscape" r:id="rId1"/>
  <customProperties>
    <customPr name="EpmWorksheetKeyString_GUID" r:id="rId2"/>
  </customProperties>
  <ignoredErrors>
    <ignoredError sqref="B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Quarter</vt:lpstr>
      <vt:lpstr>Historical</vt:lpstr>
      <vt:lpstr>'Current Quarter'!Print_Area</vt:lpstr>
      <vt:lpstr>Historical!Print_Area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Knezevic, Alexa M.</dc:creator>
  <cp:lastModifiedBy>Kinsey, Kenan S.</cp:lastModifiedBy>
  <cp:lastPrinted>2022-03-01T19:39:20Z</cp:lastPrinted>
  <dcterms:created xsi:type="dcterms:W3CDTF">2021-02-01T15:43:04Z</dcterms:created>
  <dcterms:modified xsi:type="dcterms:W3CDTF">2022-06-01T18:23:18Z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