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ress Releases\2019\4Q2019\"/>
    </mc:Choice>
  </mc:AlternateContent>
  <bookViews>
    <workbookView xWindow="0" yWindow="0" windowWidth="20490" windowHeight="7020" tabRatio="732"/>
  </bookViews>
  <sheets>
    <sheet name="Consolidated Income Statement" sheetId="1" r:id="rId1"/>
    <sheet name="Consolidated Balance Sheet AxI" sheetId="6" r:id="rId2"/>
    <sheet name="Cash Flow Statement AxI" sheetId="7" r:id="rId3"/>
    <sheet name="Segment  EBITDA" sheetId="4" r:id="rId4"/>
    <sheet name="Segment  Sales" sheetId="5" r:id="rId5"/>
  </sheets>
  <definedNames>
    <definedName name="_xlnm.Print_Area" localSheetId="2">'Cash Flow Statement AxI'!$A$1:$H$53</definedName>
    <definedName name="_xlnm.Print_Area" localSheetId="1">'Consolidated Balance Sheet AxI'!$A$1:$H$44</definedName>
    <definedName name="_xlnm.Print_Area" localSheetId="0">'Consolidated Income Statement'!$A$1:$P$58</definedName>
    <definedName name="_xlnm.Print_Area" localSheetId="3">'Segment  EBITDA'!$A$1:$AC$62</definedName>
    <definedName name="OLE_LINK7" localSheetId="0">'Consolidated Income Statement'!$B$9</definedName>
  </definedNames>
  <calcPr calcId="162913"/>
</workbook>
</file>

<file path=xl/calcChain.xml><?xml version="1.0" encoding="utf-8"?>
<calcChain xmlns="http://schemas.openxmlformats.org/spreadsheetml/2006/main">
  <c r="X16" i="5" l="1"/>
  <c r="X27" i="5"/>
  <c r="D43" i="4"/>
  <c r="D51" i="4" s="1"/>
  <c r="D27" i="4"/>
  <c r="D27" i="5" l="1"/>
  <c r="D16" i="5"/>
  <c r="E43" i="4"/>
  <c r="E51" i="4" s="1"/>
  <c r="E27" i="4"/>
  <c r="E27" i="5" l="1"/>
  <c r="E16" i="5"/>
  <c r="F27" i="4" l="1"/>
  <c r="F43" i="4"/>
  <c r="F51" i="4" s="1"/>
  <c r="K53" i="4" l="1"/>
  <c r="F27" i="5" l="1"/>
  <c r="F16" i="5"/>
  <c r="Y27" i="5"/>
  <c r="Y16" i="5"/>
  <c r="G27" i="4"/>
  <c r="G43" i="4"/>
  <c r="G51" i="4" s="1"/>
  <c r="H55" i="4" l="1"/>
  <c r="J19" i="4" l="1"/>
  <c r="J23" i="4" s="1"/>
  <c r="K19" i="4"/>
  <c r="K23" i="4" s="1"/>
  <c r="H56" i="4"/>
  <c r="I19" i="4"/>
  <c r="I23" i="4" s="1"/>
  <c r="H48" i="4" l="1"/>
  <c r="H43" i="4"/>
  <c r="H51" i="4" s="1"/>
  <c r="H36" i="4"/>
  <c r="H40" i="4" s="1"/>
  <c r="H27" i="4"/>
  <c r="H60" i="4"/>
  <c r="H54" i="4"/>
  <c r="H53" i="4"/>
  <c r="G20" i="5"/>
  <c r="G10" i="5"/>
  <c r="G23" i="5"/>
  <c r="G32" i="5"/>
  <c r="G27" i="5"/>
  <c r="G19" i="5"/>
  <c r="G18" i="5"/>
  <c r="G16" i="5"/>
  <c r="H58" i="4" l="1"/>
  <c r="H62" i="4" s="1"/>
  <c r="H19" i="4"/>
  <c r="H23" i="4" s="1"/>
  <c r="G21" i="5"/>
  <c r="G34" i="5"/>
  <c r="J36" i="4" l="1"/>
  <c r="J40" i="4" s="1"/>
  <c r="J60" i="4"/>
  <c r="J27" i="4"/>
  <c r="K27" i="4"/>
  <c r="K36" i="4"/>
  <c r="K40" i="4" s="1"/>
  <c r="J43" i="4"/>
  <c r="J51" i="4" s="1"/>
  <c r="K43" i="4"/>
  <c r="K51" i="4" s="1"/>
  <c r="J48" i="4"/>
  <c r="K48" i="4"/>
  <c r="J53" i="4"/>
  <c r="J54" i="4"/>
  <c r="K54" i="4"/>
  <c r="J55" i="4"/>
  <c r="K55" i="4"/>
  <c r="J56" i="4"/>
  <c r="K56" i="4"/>
  <c r="K60" i="4"/>
  <c r="J58" i="4" l="1"/>
  <c r="J62" i="4" s="1"/>
  <c r="K58" i="4"/>
  <c r="K62" i="4" s="1"/>
  <c r="H19" i="5" l="1"/>
  <c r="H18" i="5"/>
  <c r="H23" i="5"/>
  <c r="H10" i="5"/>
  <c r="H32" i="5"/>
  <c r="H27" i="5"/>
  <c r="H20" i="5"/>
  <c r="H16" i="5"/>
  <c r="H34" i="5" l="1"/>
  <c r="H21" i="5"/>
  <c r="I55" i="4" l="1"/>
  <c r="I43" i="4"/>
  <c r="I51" i="4" s="1"/>
  <c r="I27" i="4"/>
  <c r="I60" i="4"/>
  <c r="I56" i="4"/>
  <c r="I54" i="4" l="1"/>
  <c r="I36" i="4"/>
  <c r="I40" i="4" s="1"/>
  <c r="I48" i="4"/>
  <c r="I53" i="4"/>
  <c r="I58" i="4" l="1"/>
  <c r="I62" i="4" s="1"/>
  <c r="I20" i="5" l="1"/>
  <c r="I32" i="5"/>
  <c r="I23" i="5"/>
  <c r="I10" i="5"/>
  <c r="I27" i="5"/>
  <c r="I16" i="5"/>
  <c r="I19" i="5" l="1"/>
  <c r="I21" i="5"/>
  <c r="I34" i="5"/>
  <c r="I18" i="5"/>
  <c r="Z53" i="4"/>
  <c r="J23" i="5" l="1"/>
  <c r="J20" i="5"/>
  <c r="J10" i="5"/>
  <c r="J19" i="5"/>
  <c r="J27" i="5"/>
  <c r="J16" i="5"/>
  <c r="J18" i="5" l="1"/>
  <c r="J32" i="5"/>
  <c r="J34" i="5" l="1"/>
  <c r="J21" i="5"/>
  <c r="Z51" i="4" l="1"/>
  <c r="Z48" i="4"/>
  <c r="Z43" i="4"/>
  <c r="Z55" i="4"/>
  <c r="Z27" i="4"/>
  <c r="Z60" i="4"/>
  <c r="Z56" i="4"/>
  <c r="Z54" i="4"/>
  <c r="Z19" i="4"/>
  <c r="Z23" i="4" s="1"/>
  <c r="Z58" i="4" l="1"/>
  <c r="Z62" i="4" s="1"/>
  <c r="Z36" i="4"/>
  <c r="Z40" i="4" s="1"/>
  <c r="AA60" i="4" l="1"/>
  <c r="Z27" i="5" l="1"/>
  <c r="Z16" i="5"/>
  <c r="N18" i="5"/>
  <c r="K23" i="5"/>
  <c r="M18" i="5"/>
  <c r="N27" i="5"/>
  <c r="M27" i="5"/>
  <c r="L27" i="5"/>
  <c r="K27" i="5"/>
  <c r="N16" i="5"/>
  <c r="M16" i="5"/>
  <c r="L16" i="5"/>
  <c r="K16" i="5"/>
  <c r="N19" i="5"/>
  <c r="AA51" i="4"/>
  <c r="AA43" i="4"/>
  <c r="AA27" i="4"/>
  <c r="N23" i="5" l="1"/>
  <c r="L18" i="5"/>
  <c r="L32" i="5"/>
  <c r="K20" i="5"/>
  <c r="M23" i="5"/>
  <c r="N20" i="5"/>
  <c r="L19" i="5"/>
  <c r="M32" i="5"/>
  <c r="K18" i="5"/>
  <c r="M20" i="5"/>
  <c r="K32" i="5"/>
  <c r="L20" i="5"/>
  <c r="N32" i="5"/>
  <c r="K19" i="5"/>
  <c r="M19" i="5"/>
  <c r="L23" i="5"/>
  <c r="N10" i="5"/>
  <c r="K10" i="5"/>
  <c r="L10" i="5"/>
  <c r="M10" i="5"/>
  <c r="AA48" i="4"/>
  <c r="AA56" i="4"/>
  <c r="AA55" i="4"/>
  <c r="AA54" i="4"/>
  <c r="AA53" i="4"/>
  <c r="AA19" i="4"/>
  <c r="AA23" i="4" s="1"/>
  <c r="AA36" i="4"/>
  <c r="AA40" i="4" s="1"/>
  <c r="K34" i="5" l="1"/>
  <c r="N34" i="5"/>
  <c r="M34" i="5"/>
  <c r="L34" i="5"/>
  <c r="L21" i="5"/>
  <c r="N21" i="5"/>
  <c r="M21" i="5"/>
  <c r="K21" i="5"/>
  <c r="AA58" i="4"/>
  <c r="AA62" i="4" s="1"/>
  <c r="L48" i="4" l="1"/>
  <c r="L60" i="4"/>
  <c r="M36" i="4"/>
  <c r="M40" i="4" s="1"/>
  <c r="O55" i="4"/>
  <c r="O54" i="4"/>
  <c r="N54" i="4"/>
  <c r="M54" i="4"/>
  <c r="O53" i="4"/>
  <c r="O51" i="4"/>
  <c r="O48" i="4"/>
  <c r="N48" i="4"/>
  <c r="M48" i="4"/>
  <c r="N43" i="4"/>
  <c r="N51" i="4" s="1"/>
  <c r="M43" i="4"/>
  <c r="M51" i="4" s="1"/>
  <c r="L43" i="4"/>
  <c r="L51" i="4" s="1"/>
  <c r="O36" i="4"/>
  <c r="O40" i="4" s="1"/>
  <c r="N36" i="4"/>
  <c r="N40" i="4" s="1"/>
  <c r="N27" i="4"/>
  <c r="M27" i="4"/>
  <c r="L27" i="4"/>
  <c r="O60" i="4"/>
  <c r="N60" i="4"/>
  <c r="M60" i="4"/>
  <c r="O56" i="4"/>
  <c r="N56" i="4"/>
  <c r="M56" i="4"/>
  <c r="N55" i="4"/>
  <c r="M55" i="4"/>
  <c r="L55" i="4"/>
  <c r="L19" i="4"/>
  <c r="L56" i="4" l="1"/>
  <c r="O58" i="4"/>
  <c r="O62" i="4" s="1"/>
  <c r="M19" i="4"/>
  <c r="M23" i="4" s="1"/>
  <c r="L54" i="4"/>
  <c r="N19" i="4"/>
  <c r="N23" i="4" s="1"/>
  <c r="L23" i="4"/>
  <c r="L36" i="4"/>
  <c r="L40" i="4" s="1"/>
  <c r="O19" i="4"/>
  <c r="O23" i="4" s="1"/>
  <c r="L53" i="4"/>
  <c r="M53" i="4"/>
  <c r="N53" i="4"/>
  <c r="N58" i="4" l="1"/>
  <c r="N62" i="4" s="1"/>
  <c r="L58" i="4"/>
  <c r="L62" i="4" s="1"/>
  <c r="M58" i="4"/>
  <c r="M62" i="4" s="1"/>
  <c r="P30" i="4" l="1"/>
  <c r="P13" i="4"/>
  <c r="AB51" i="4" l="1"/>
  <c r="AB43" i="4"/>
  <c r="AB27" i="4"/>
  <c r="S10" i="5" l="1"/>
  <c r="AA27" i="5" l="1"/>
  <c r="AA16" i="5"/>
  <c r="R32" i="5"/>
  <c r="Q32" i="5"/>
  <c r="P32" i="5"/>
  <c r="O32" i="5"/>
  <c r="R27" i="5"/>
  <c r="Q27" i="5"/>
  <c r="P27" i="5"/>
  <c r="O27" i="5"/>
  <c r="R16" i="5"/>
  <c r="Q16" i="5"/>
  <c r="P16" i="5"/>
  <c r="O16" i="5"/>
  <c r="R23" i="5"/>
  <c r="Q23" i="5"/>
  <c r="P23" i="5"/>
  <c r="O23" i="5"/>
  <c r="R20" i="5"/>
  <c r="Q20" i="5"/>
  <c r="P20" i="5"/>
  <c r="O20" i="5"/>
  <c r="R19" i="5"/>
  <c r="Q19" i="5"/>
  <c r="P19" i="5"/>
  <c r="O19" i="5"/>
  <c r="R18" i="5"/>
  <c r="Q18" i="5"/>
  <c r="P18" i="5"/>
  <c r="O18" i="5"/>
  <c r="O34" i="5" l="1"/>
  <c r="P34" i="5"/>
  <c r="Q34" i="5"/>
  <c r="R34" i="5"/>
  <c r="O10" i="5"/>
  <c r="P10" i="5"/>
  <c r="Q10" i="5"/>
  <c r="R10" i="5"/>
  <c r="Q21" i="5" l="1"/>
  <c r="P21" i="5"/>
  <c r="O21" i="5"/>
  <c r="R21" i="5"/>
  <c r="S60" i="4"/>
  <c r="R56" i="4" l="1"/>
  <c r="R36" i="4"/>
  <c r="R40" i="4" s="1"/>
  <c r="Q55" i="4"/>
  <c r="P54" i="4"/>
  <c r="P60" i="4"/>
  <c r="Q54" i="4"/>
  <c r="S56" i="4"/>
  <c r="S19" i="4"/>
  <c r="S51" i="4"/>
  <c r="R43" i="4"/>
  <c r="R51" i="4" s="1"/>
  <c r="Q43" i="4"/>
  <c r="Q51" i="4" s="1"/>
  <c r="P43" i="4"/>
  <c r="P51" i="4" s="1"/>
  <c r="R27" i="4"/>
  <c r="Q27" i="4"/>
  <c r="P27" i="4"/>
  <c r="AB56" i="4" l="1"/>
  <c r="AB55" i="4"/>
  <c r="AB60" i="4"/>
  <c r="S23" i="4"/>
  <c r="AB36" i="4"/>
  <c r="S55" i="4"/>
  <c r="AB54" i="4"/>
  <c r="R60" i="4"/>
  <c r="P56" i="4"/>
  <c r="S54" i="4"/>
  <c r="S36" i="4"/>
  <c r="P36" i="4"/>
  <c r="P40" i="4" s="1"/>
  <c r="R55" i="4"/>
  <c r="Q48" i="4"/>
  <c r="R54" i="4"/>
  <c r="S48" i="4"/>
  <c r="Q36" i="4"/>
  <c r="Q40" i="4" s="1"/>
  <c r="R48" i="4"/>
  <c r="Q60" i="4"/>
  <c r="R53" i="4"/>
  <c r="P55" i="4"/>
  <c r="Q56" i="4"/>
  <c r="Q19" i="4"/>
  <c r="Q23" i="4" s="1"/>
  <c r="P19" i="4"/>
  <c r="P23" i="4" s="1"/>
  <c r="AB19" i="4"/>
  <c r="S53" i="4"/>
  <c r="R19" i="4"/>
  <c r="R23" i="4" s="1"/>
  <c r="Q53" i="4"/>
  <c r="S40" i="4" l="1"/>
  <c r="AB23" i="4"/>
  <c r="AB40" i="4"/>
  <c r="Q58" i="4"/>
  <c r="Q62" i="4" s="1"/>
  <c r="S58" i="4"/>
  <c r="S62" i="4" s="1"/>
  <c r="R58" i="4"/>
  <c r="R62" i="4" s="1"/>
  <c r="S23" i="5" l="1"/>
  <c r="S18" i="5"/>
  <c r="S20" i="5"/>
  <c r="S19" i="5"/>
  <c r="W51" i="4" l="1"/>
  <c r="T20" i="5" l="1"/>
  <c r="T18" i="5"/>
  <c r="S27" i="5"/>
  <c r="S16" i="5"/>
  <c r="U16" i="5"/>
  <c r="T16" i="5"/>
  <c r="V16" i="5"/>
  <c r="U27" i="5"/>
  <c r="T27" i="5"/>
  <c r="V27" i="5"/>
  <c r="T19" i="5"/>
  <c r="T23" i="5"/>
  <c r="U27" i="4" l="1"/>
  <c r="T27" i="4"/>
  <c r="U43" i="4"/>
  <c r="U51" i="4" s="1"/>
  <c r="T43" i="4"/>
  <c r="T51" i="4" s="1"/>
  <c r="V43" i="4"/>
  <c r="V51" i="4" s="1"/>
  <c r="V27" i="4"/>
  <c r="U19" i="5" l="1"/>
  <c r="U20" i="5"/>
  <c r="U18" i="5"/>
  <c r="U23" i="5"/>
  <c r="AB27" i="5" l="1"/>
  <c r="AB16" i="5"/>
  <c r="V20" i="5"/>
  <c r="U32" i="5" l="1"/>
  <c r="T32" i="5"/>
  <c r="V23" i="5"/>
  <c r="V19" i="5"/>
  <c r="V18" i="5"/>
  <c r="V32" i="5"/>
  <c r="S32" i="5"/>
  <c r="V10" i="5"/>
  <c r="T10" i="5"/>
  <c r="U10" i="5"/>
  <c r="U34" i="5" l="1"/>
  <c r="S34" i="5"/>
  <c r="S21" i="5"/>
  <c r="T34" i="5"/>
  <c r="T21" i="5"/>
  <c r="V34" i="5"/>
  <c r="U21" i="5"/>
  <c r="V21" i="5"/>
  <c r="AC60" i="4"/>
  <c r="V60" i="4" l="1"/>
  <c r="T60" i="4" l="1"/>
  <c r="U60" i="4"/>
  <c r="W60" i="4" l="1"/>
  <c r="U48" i="4" l="1"/>
  <c r="V48" i="4"/>
  <c r="T48" i="4"/>
  <c r="W48" i="4"/>
  <c r="W56" i="4" l="1"/>
  <c r="V56" i="4"/>
  <c r="W55" i="4"/>
  <c r="V54" i="4"/>
  <c r="V55" i="4" l="1"/>
  <c r="U54" i="4"/>
  <c r="W54" i="4"/>
  <c r="U55" i="4" l="1"/>
  <c r="U56" i="4"/>
  <c r="T54" i="4"/>
  <c r="T56" i="4" l="1"/>
  <c r="T55" i="4" l="1"/>
  <c r="P48" i="4" l="1"/>
  <c r="P53" i="4"/>
  <c r="V36" i="4"/>
  <c r="V40" i="4" s="1"/>
  <c r="P58" i="4" l="1"/>
  <c r="P62" i="4" s="1"/>
  <c r="T36" i="4"/>
  <c r="T40" i="4" s="1"/>
  <c r="W36" i="4"/>
  <c r="W40" i="4" s="1"/>
  <c r="U36" i="4"/>
  <c r="U40" i="4" s="1"/>
  <c r="AB53" i="4" l="1"/>
  <c r="AB48" i="4"/>
  <c r="AB58" i="4" l="1"/>
  <c r="AB62" i="4" s="1"/>
  <c r="T53" i="4"/>
  <c r="T19" i="4"/>
  <c r="T23" i="4" s="1"/>
  <c r="W53" i="4"/>
  <c r="W19" i="4"/>
  <c r="W23" i="4" s="1"/>
  <c r="V53" i="4"/>
  <c r="V19" i="4"/>
  <c r="V23" i="4" s="1"/>
  <c r="U53" i="4"/>
  <c r="U19" i="4"/>
  <c r="U23" i="4" s="1"/>
  <c r="U58" i="4" l="1"/>
  <c r="U62" i="4" s="1"/>
  <c r="V58" i="4"/>
  <c r="V62" i="4" s="1"/>
  <c r="T58" i="4"/>
  <c r="T62" i="4" s="1"/>
  <c r="W58" i="4"/>
  <c r="W62" i="4" s="1"/>
  <c r="AC53" i="4"/>
  <c r="AC56" i="4" l="1"/>
  <c r="AC36" i="4"/>
  <c r="AC40" i="4" s="1"/>
  <c r="AC55" i="4" l="1"/>
  <c r="AC48" i="4"/>
  <c r="AC54" i="4" l="1"/>
  <c r="AC19" i="4"/>
  <c r="AC23" i="4" s="1"/>
  <c r="AC58" i="4" l="1"/>
  <c r="AC62" i="4" s="1"/>
</calcChain>
</file>

<file path=xl/sharedStrings.xml><?xml version="1.0" encoding="utf-8"?>
<sst xmlns="http://schemas.openxmlformats.org/spreadsheetml/2006/main" count="265" uniqueCount="170">
  <si>
    <t>Consolidated Income Statement</t>
  </si>
  <si>
    <t>In thousands of U.S. dollars</t>
  </si>
  <si>
    <t>For the year ended December 31,</t>
  </si>
  <si>
    <t>(except number of shares and per share data)</t>
  </si>
  <si>
    <t>Selected consolidated income statement data</t>
  </si>
  <si>
    <t>Continuing operations</t>
  </si>
  <si>
    <t>Net sales</t>
  </si>
  <si>
    <t>Cost of sales</t>
  </si>
  <si>
    <t>Gross profit</t>
  </si>
  <si>
    <t>Selling, general and administrative expenses</t>
  </si>
  <si>
    <t>Other operating (expenses) income, net</t>
  </si>
  <si>
    <t>Operating income</t>
  </si>
  <si>
    <t>Income before income tax expense</t>
  </si>
  <si>
    <t>Current and deferred income tax expense</t>
  </si>
  <si>
    <t>Reversal of deferred statutory profit sharing</t>
  </si>
  <si>
    <t>Discontinued operations</t>
  </si>
  <si>
    <t>Income from discontinued operations</t>
  </si>
  <si>
    <t>Attributable to:</t>
  </si>
  <si>
    <t>Non-controlling interest</t>
  </si>
  <si>
    <t>Depreciation and amortization</t>
  </si>
  <si>
    <t xml:space="preserve">Dividends per share </t>
  </si>
  <si>
    <t>(1)</t>
  </si>
  <si>
    <t>(2)</t>
  </si>
  <si>
    <t>(3)</t>
  </si>
  <si>
    <t>Consolidated Balance Sheet</t>
  </si>
  <si>
    <t>In thousands U.S. dollars</t>
  </si>
  <si>
    <t>At December 31,</t>
  </si>
  <si>
    <t>Selected consolidated balance sheet data</t>
  </si>
  <si>
    <t>Non-current assets</t>
  </si>
  <si>
    <t>Property, plant and equipment, net</t>
  </si>
  <si>
    <t>Current assets</t>
  </si>
  <si>
    <t>Cash and cash equivalents</t>
  </si>
  <si>
    <t>Non-current assets classified as held for sale</t>
  </si>
  <si>
    <t>Total assets</t>
  </si>
  <si>
    <t>Non-current liabilities</t>
  </si>
  <si>
    <t>Borrowings</t>
  </si>
  <si>
    <t>Other non-current liabilities</t>
  </si>
  <si>
    <t>Current liabilities</t>
  </si>
  <si>
    <t>Other current liabilities</t>
  </si>
  <si>
    <t>Total liabilities</t>
  </si>
  <si>
    <t>Total equity and liabilities</t>
  </si>
  <si>
    <t>Consolidated Cash Flow Statement</t>
  </si>
  <si>
    <t xml:space="preserve">  Depreciation and amortization</t>
  </si>
  <si>
    <t xml:space="preserve">  Changes in provisions</t>
  </si>
  <si>
    <t xml:space="preserve">  Net foreign exchange results and others</t>
  </si>
  <si>
    <t xml:space="preserve">  Interest accruals less payments</t>
  </si>
  <si>
    <t xml:space="preserve">  Income tax accruals less payments</t>
  </si>
  <si>
    <t xml:space="preserve">  Impairment charge</t>
  </si>
  <si>
    <t xml:space="preserve">  Changes in working capital</t>
  </si>
  <si>
    <t xml:space="preserve">  Capital expenditures</t>
  </si>
  <si>
    <t xml:space="preserve">  Proceeds from the sale of property, plant &amp; equipment</t>
  </si>
  <si>
    <t>Purchase consideration</t>
  </si>
  <si>
    <t>Cash acquired</t>
  </si>
  <si>
    <t xml:space="preserve">  Acquisition of non-controlling interest</t>
  </si>
  <si>
    <t xml:space="preserve">  Contributions in non-consolidated companies</t>
  </si>
  <si>
    <t xml:space="preserve">  Proceeds from Sidor financial asset</t>
  </si>
  <si>
    <t xml:space="preserve">  Proceeds from sale of discontinued operations</t>
  </si>
  <si>
    <t xml:space="preserve">  Discontinued operations</t>
  </si>
  <si>
    <t xml:space="preserve">  Dividends paid in cash to company's shareholders</t>
  </si>
  <si>
    <t xml:space="preserve">  Repurchase of treasury shares</t>
  </si>
  <si>
    <t xml:space="preserve">  Proceeds from borrowings</t>
  </si>
  <si>
    <t xml:space="preserve">  Repayments of borrowings</t>
  </si>
  <si>
    <t>Segment EBITDA</t>
  </si>
  <si>
    <t>Steel reporting segment</t>
  </si>
  <si>
    <t>USD million</t>
  </si>
  <si>
    <t>Ton (thousands)</t>
  </si>
  <si>
    <t>Net Sales</t>
  </si>
  <si>
    <t>SG&amp;A expenses</t>
  </si>
  <si>
    <t>Amortization and depreciation</t>
  </si>
  <si>
    <t>EBITDA</t>
  </si>
  <si>
    <t>Mining reporting segment</t>
  </si>
  <si>
    <t>Intersegment eliminations</t>
  </si>
  <si>
    <t>Total</t>
  </si>
  <si>
    <t>Segment Sales</t>
  </si>
  <si>
    <t>Shipments</t>
  </si>
  <si>
    <t>Thousand tons</t>
  </si>
  <si>
    <t>Mexico</t>
  </si>
  <si>
    <t>Southern Region</t>
  </si>
  <si>
    <t>Other Markets</t>
  </si>
  <si>
    <t>Total steel segment</t>
  </si>
  <si>
    <t>Total mining segment</t>
  </si>
  <si>
    <t>Revenue / ton</t>
  </si>
  <si>
    <t>USD/ton</t>
  </si>
  <si>
    <t>Total steel products</t>
  </si>
  <si>
    <t>Other products (1)</t>
  </si>
  <si>
    <t>Total net sales</t>
  </si>
  <si>
    <t>Deferred tax liabilities</t>
  </si>
  <si>
    <t xml:space="preserve">  Acquisition of business/stake</t>
  </si>
  <si>
    <t>Income tax expense</t>
  </si>
  <si>
    <t>Finance income</t>
  </si>
  <si>
    <t>Owners of the parent</t>
  </si>
  <si>
    <t>From continuing operations attributable to the owners of the parent</t>
  </si>
  <si>
    <t>From discontinued operations attributable to the owners of the parent</t>
  </si>
  <si>
    <t>For the year attributable to the owners of the parent</t>
  </si>
  <si>
    <t>4Q 2015</t>
  </si>
  <si>
    <t>3Q 2015</t>
  </si>
  <si>
    <t>2Q 2015</t>
  </si>
  <si>
    <t>1Q 2015</t>
  </si>
  <si>
    <t xml:space="preserve">  Results on the sale of participation in subsidiary company</t>
  </si>
  <si>
    <t xml:space="preserve">  Sale of participation in subsidiary company, net of cash disposed</t>
  </si>
  <si>
    <t>Finance expense</t>
  </si>
  <si>
    <t>Profit (Loss) from continuing operations</t>
  </si>
  <si>
    <t>Profit (Loss) for the year</t>
  </si>
  <si>
    <t xml:space="preserve">  Dividends paid in cash to non-controlling interests</t>
  </si>
  <si>
    <t xml:space="preserve">International Accounting Standard N° 1 (IAS 1) (Revised) requires that income for the year as shown in the income statement includes the portion attributable to non-controlling interest. Basic earnings per share, however, continue to be calculated on the basis of income attributable solely to the owners of the parent. </t>
  </si>
  <si>
    <t xml:space="preserve">Diluted earnings per share (expressed in USD per share), equals basic earnings per share. </t>
  </si>
  <si>
    <t>4Q 2016</t>
  </si>
  <si>
    <t>3Q 2016</t>
  </si>
  <si>
    <t>2Q 2016</t>
  </si>
  <si>
    <t>1Q 2016</t>
  </si>
  <si>
    <t>Equity in earnings (losses) of non-consolidated companies</t>
  </si>
  <si>
    <t>Net cash provided by operating activities</t>
  </si>
  <si>
    <t xml:space="preserve">  Contributions from non-controlling shareholders in consolidated subsidiaries</t>
  </si>
  <si>
    <r>
      <t xml:space="preserve">Weighted average number of shares </t>
    </r>
    <r>
      <rPr>
        <sz val="11"/>
        <color indexed="8"/>
        <rFont val="Sabon MT"/>
        <family val="1"/>
      </rPr>
      <t>(3)</t>
    </r>
  </si>
  <si>
    <t>1Q 2017</t>
  </si>
  <si>
    <t>2Q 2017</t>
  </si>
  <si>
    <t>3Q 2017</t>
  </si>
  <si>
    <t>4Q 2017</t>
  </si>
  <si>
    <t>Net cash used in investing activities</t>
  </si>
  <si>
    <t xml:space="preserve">  Finance Lease payments</t>
  </si>
  <si>
    <t>Profit for the period</t>
  </si>
  <si>
    <t xml:space="preserve">Of the 2,004,743,442 shares issued as of June 30, 2017, Ternium held 41,666,666 through its wholly-owned subsidiary Ternium International Inc., repurchased from Usiminas on February 15, 2011. Such shares were not considered outstanding for purposes of the calculation of the weighted average number of shares. </t>
  </si>
  <si>
    <t>Investments in non-consolidated companies</t>
  </si>
  <si>
    <t>Other financial (expenses) income, net</t>
  </si>
  <si>
    <t>4Q 2018</t>
  </si>
  <si>
    <t>4Q2018</t>
  </si>
  <si>
    <t>2018(*)</t>
  </si>
  <si>
    <t>(*) Source: 2018 Form 20F</t>
  </si>
  <si>
    <t>(**) Source: 2017 Form 20F</t>
  </si>
  <si>
    <t>(***) Source: 2016 Form 20F</t>
  </si>
  <si>
    <t>(****) Source: 2015 Form 20F</t>
  </si>
  <si>
    <t>Increase (Decrease) in cash and cash equivalents</t>
  </si>
  <si>
    <t>1Q2019*</t>
  </si>
  <si>
    <t>(*) Figures for the first quarter 2019 have been adjusted to reflect the application of IAS 29 to the financial reporting of Ternium’s Argentine subsidiaries.</t>
  </si>
  <si>
    <t>(°) Figures for first quarter 2019 have been adjusted to reflect the application of IAS 29 to the financial reporting of Ternium’s Argentine subsidiaries.</t>
  </si>
  <si>
    <t>1Q 2019(°)</t>
  </si>
  <si>
    <t>1Q2019(°)</t>
  </si>
  <si>
    <t>3Q 2018</t>
  </si>
  <si>
    <t>2Q 2018</t>
  </si>
  <si>
    <t>1Q 2018</t>
  </si>
  <si>
    <t>2Q 2019(°°)</t>
  </si>
  <si>
    <t>(°°) Figures for second quarter 2019 have been adjusted to reflect the application of IAS 29 to the financial reporting of Ternium’s Argentine subsidiaries.</t>
  </si>
  <si>
    <t>2017(**)</t>
  </si>
  <si>
    <t>2016 (***)</t>
  </si>
  <si>
    <t>2015 (****)</t>
  </si>
  <si>
    <t>Basic earnings (losses) per share (expressed in USD per share) for profit:</t>
  </si>
  <si>
    <t>Other non-current assets</t>
  </si>
  <si>
    <t>Other current assets</t>
  </si>
  <si>
    <t>Capital and reserves attributable to the owners of the parent</t>
  </si>
  <si>
    <t>Number of shares</t>
  </si>
  <si>
    <t>Lease liabilities</t>
  </si>
  <si>
    <t>2015 (***)</t>
  </si>
  <si>
    <t xml:space="preserve">  Acquisition of non controlling interest</t>
  </si>
  <si>
    <t>Net cash provided by (used in) financing activities</t>
  </si>
  <si>
    <t>2Q2019(°°)</t>
  </si>
  <si>
    <t>3Q2018</t>
  </si>
  <si>
    <t>2016(***)</t>
  </si>
  <si>
    <t>2015(****)</t>
  </si>
  <si>
    <t>(**)  Figures for the second quarter 2019 have been adjusted to reflect the application of IAS 29 to the financial reporting of Ternium’s Argentine subsidiaries.</t>
  </si>
  <si>
    <t>2Q 2019**</t>
  </si>
  <si>
    <t>Recovery/ (Loans) to non-consolidated companies</t>
  </si>
  <si>
    <t>Dividends received from non-consolidated companies</t>
  </si>
  <si>
    <t>(1)  The item "Other products" primarily includes the sale of energy of Mexico and Brazil.</t>
  </si>
  <si>
    <t>4Q2019</t>
  </si>
  <si>
    <t>3Q 2019(°°°)</t>
  </si>
  <si>
    <t>(°°°) Figures for third quarter 2019 have been adjusted to reflect the application of IAS 29 to the financial reporting of Ternium’s Argentine subsidiaries.</t>
  </si>
  <si>
    <t>3Q2019(°°°)</t>
  </si>
  <si>
    <t xml:space="preserve">  Equity in (earnings) losses of non-consolidated companies</t>
  </si>
  <si>
    <t>(Increase) Decrease in Other Investments</t>
  </si>
  <si>
    <t>3Q 2019***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</si>
</sst>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_ * #,##0_ ;_ * \-#,##0_ ;_ * &quot;-&quot;??_ ;_ @_ "/>
    <numFmt numFmtId="166" formatCode="_ * #,##0.00_)\ _U_$_S_ ;_ * \(#,##0.00\)\ _U_$_S_ ;_ * &quot;-&quot;??_)\ _U_$_S_ ;_ @_ "/>
    <numFmt numFmtId="167" formatCode="_ * #,##0.0_);_ * \(#,##0.0\);_ * &quot;-&quot;??_);_ @_ "/>
    <numFmt numFmtId="168" formatCode="_ * #,##0_);_ * \(#,##0\);_ * &quot;-&quot;??_);_ @_ "/>
    <numFmt numFmtId="169" formatCode="_ * #,##0.00_);_ * \(#,##0.00\);_ * &quot;-&quot;??_);_ @_ "/>
    <numFmt numFmtId="170" formatCode="_ * #,##0.000_);_ * \(#,##0.000\);_ * &quot;-&quot;??_);_ @_ "/>
    <numFmt numFmtId="171" formatCode="_ * #,##0.0_)\ _U_$_S_ ;_ * \(#,##0.0\)\ _U_$_S_ ;_ * &quot;-&quot;??_)\ _U_$_S_ ;_ @_ "/>
    <numFmt numFmtId="172" formatCode="_ * #,##0.0_ ;_ * \-#,##0.0_ ;_ * &quot;-&quot;??_ ;_ @_ "/>
    <numFmt numFmtId="173" formatCode="#,##0.0_);\(#,##0.0\)"/>
    <numFmt numFmtId="174" formatCode="_(* #,##0.0_);_(* \(#,##0.0\);_(* &quot;-&quot;?_);_(@_)"/>
    <numFmt numFmtId="175" formatCode="0.0"/>
    <numFmt numFmtId="176" formatCode="_-* #,##0.000\ _€_-;\-* #,##0.000\ _€_-;_-* &quot;-&quot;???\ _€_-;_-@_-"/>
    <numFmt numFmtId="177" formatCode="_ * #,##0.000000_ ;_ * \-#,##0.000000_ ;_ * &quot;-&quot;??_ ;_ @_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abon MT"/>
      <family val="1"/>
    </font>
    <font>
      <sz val="11"/>
      <color indexed="8"/>
      <name val="Sabon MT"/>
      <family val="1"/>
    </font>
    <font>
      <b/>
      <i/>
      <sz val="11"/>
      <name val="Sabon MT"/>
      <family val="1"/>
    </font>
    <font>
      <b/>
      <sz val="11"/>
      <name val="Sabon MT"/>
      <family val="1"/>
    </font>
    <font>
      <b/>
      <sz val="11"/>
      <color indexed="9"/>
      <name val="Sabon MT"/>
      <family val="1"/>
    </font>
    <font>
      <b/>
      <u/>
      <sz val="11"/>
      <name val="Sabon MT"/>
      <family val="1"/>
    </font>
    <font>
      <vertAlign val="superscript"/>
      <sz val="11"/>
      <name val="Sabon MT"/>
      <family val="1"/>
    </font>
    <font>
      <sz val="11"/>
      <color theme="1"/>
      <name val="Calibri"/>
      <family val="2"/>
      <scheme val="minor"/>
    </font>
    <font>
      <b/>
      <u/>
      <sz val="12"/>
      <color theme="1"/>
      <name val="Sabon MT"/>
      <family val="1"/>
    </font>
    <font>
      <sz val="11"/>
      <color theme="1"/>
      <name val="Sabon MT"/>
      <family val="1"/>
    </font>
    <font>
      <b/>
      <i/>
      <sz val="11"/>
      <color theme="1"/>
      <name val="Sabon MT"/>
      <family val="1"/>
    </font>
    <font>
      <b/>
      <sz val="11"/>
      <color theme="1"/>
      <name val="Sabon MT"/>
      <family val="1"/>
    </font>
    <font>
      <sz val="11"/>
      <color rgb="FFFF0000"/>
      <name val="Sabon MT"/>
      <family val="1"/>
    </font>
    <font>
      <b/>
      <u/>
      <sz val="11"/>
      <color theme="1"/>
      <name val="Sabon MT"/>
      <family val="1"/>
    </font>
    <font>
      <u/>
      <sz val="11"/>
      <color theme="1"/>
      <name val="Sabon MT"/>
      <family val="1"/>
    </font>
    <font>
      <sz val="11"/>
      <color theme="0"/>
      <name val="Sabon MT"/>
      <family val="1"/>
    </font>
    <font>
      <b/>
      <sz val="11"/>
      <color theme="0"/>
      <name val="Sabon MT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42">
    <xf numFmtId="0" fontId="0" fillId="0" borderId="0" xfId="0"/>
    <xf numFmtId="49" fontId="10" fillId="0" borderId="0" xfId="0" applyNumberFormat="1" applyFont="1" applyAlignment="1">
      <alignment vertical="top"/>
    </xf>
    <xf numFmtId="49" fontId="11" fillId="0" borderId="0" xfId="0" applyNumberFormat="1" applyFont="1" applyAlignment="1">
      <alignment horizontal="right" vertical="top"/>
    </xf>
    <xf numFmtId="0" fontId="11" fillId="0" borderId="0" xfId="0" applyFont="1"/>
    <xf numFmtId="165" fontId="11" fillId="0" borderId="0" xfId="1" applyNumberFormat="1" applyFont="1"/>
    <xf numFmtId="0" fontId="11" fillId="0" borderId="0" xfId="0" applyFont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 indent="1"/>
    </xf>
    <xf numFmtId="0" fontId="11" fillId="0" borderId="0" xfId="0" applyFont="1" applyFill="1" applyAlignment="1">
      <alignment horizontal="left" vertical="center" wrapText="1" indent="1"/>
    </xf>
    <xf numFmtId="165" fontId="11" fillId="0" borderId="0" xfId="1" applyNumberFormat="1" applyFont="1" applyFill="1"/>
    <xf numFmtId="167" fontId="14" fillId="0" borderId="0" xfId="2" applyNumberFormat="1" applyFont="1" applyFill="1" applyBorder="1" applyAlignment="1">
      <alignment horizontal="left"/>
    </xf>
    <xf numFmtId="168" fontId="2" fillId="0" borderId="0" xfId="2" applyNumberFormat="1" applyFont="1" applyFill="1" applyBorder="1" applyAlignment="1">
      <alignment horizontal="center"/>
    </xf>
    <xf numFmtId="168" fontId="2" fillId="0" borderId="1" xfId="2" applyNumberFormat="1" applyFont="1" applyFill="1" applyBorder="1" applyAlignment="1">
      <alignment horizontal="center"/>
    </xf>
    <xf numFmtId="168" fontId="2" fillId="0" borderId="2" xfId="2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2" fillId="0" borderId="0" xfId="0" applyFont="1" applyFill="1" applyAlignment="1"/>
    <xf numFmtId="165" fontId="11" fillId="0" borderId="0" xfId="1" applyNumberFormat="1" applyFont="1" applyFill="1" applyAlignment="1">
      <alignment vertical="center" wrapText="1"/>
    </xf>
    <xf numFmtId="0" fontId="16" fillId="0" borderId="0" xfId="0" applyFont="1" applyFill="1"/>
    <xf numFmtId="3" fontId="11" fillId="0" borderId="0" xfId="0" applyNumberFormat="1" applyFont="1" applyFill="1"/>
    <xf numFmtId="0" fontId="11" fillId="0" borderId="0" xfId="0" applyFont="1" applyFill="1" applyAlignment="1">
      <alignment vertical="top" wrapText="1"/>
    </xf>
    <xf numFmtId="171" fontId="4" fillId="0" borderId="0" xfId="1" applyNumberFormat="1" applyFont="1" applyFill="1" applyAlignment="1">
      <alignment horizontal="left" vertical="center"/>
    </xf>
    <xf numFmtId="0" fontId="2" fillId="0" borderId="0" xfId="0" applyFont="1" applyFill="1"/>
    <xf numFmtId="171" fontId="5" fillId="0" borderId="0" xfId="1" applyNumberFormat="1" applyFont="1" applyFill="1" applyAlignment="1">
      <alignment horizontal="center" vertical="center"/>
    </xf>
    <xf numFmtId="171" fontId="2" fillId="0" borderId="0" xfId="1" applyNumberFormat="1" applyFont="1" applyFill="1"/>
    <xf numFmtId="168" fontId="2" fillId="0" borderId="0" xfId="1" applyNumberFormat="1" applyFont="1" applyFill="1" applyBorder="1" applyAlignment="1">
      <alignment horizontal="center"/>
    </xf>
    <xf numFmtId="171" fontId="2" fillId="0" borderId="0" xfId="1" applyNumberFormat="1" applyFont="1" applyFill="1" applyBorder="1"/>
    <xf numFmtId="171" fontId="2" fillId="0" borderId="0" xfId="1" applyNumberFormat="1" applyFont="1" applyFill="1" applyAlignment="1">
      <alignment wrapText="1"/>
    </xf>
    <xf numFmtId="168" fontId="5" fillId="0" borderId="3" xfId="1" applyNumberFormat="1" applyFont="1" applyFill="1" applyBorder="1" applyAlignment="1">
      <alignment horizontal="center"/>
    </xf>
    <xf numFmtId="171" fontId="5" fillId="0" borderId="0" xfId="1" applyNumberFormat="1" applyFont="1" applyFill="1" applyBorder="1"/>
    <xf numFmtId="168" fontId="5" fillId="0" borderId="0" xfId="1" applyNumberFormat="1" applyFont="1" applyFill="1" applyBorder="1" applyAlignment="1">
      <alignment horizontal="center"/>
    </xf>
    <xf numFmtId="171" fontId="2" fillId="0" borderId="0" xfId="1" applyNumberFormat="1" applyFont="1" applyFill="1" applyBorder="1" applyAlignment="1">
      <alignment wrapText="1"/>
    </xf>
    <xf numFmtId="171" fontId="2" fillId="0" borderId="0" xfId="1" applyNumberFormat="1" applyFont="1" applyFill="1" applyBorder="1" applyAlignment="1">
      <alignment horizontal="left" indent="3"/>
    </xf>
    <xf numFmtId="171" fontId="2" fillId="0" borderId="0" xfId="1" applyNumberFormat="1" applyFont="1" applyFill="1" applyBorder="1" applyAlignment="1">
      <alignment vertical="top" wrapText="1"/>
    </xf>
    <xf numFmtId="168" fontId="2" fillId="0" borderId="0" xfId="1" applyNumberFormat="1" applyFont="1" applyBorder="1" applyAlignment="1">
      <alignment horizontal="center"/>
    </xf>
    <xf numFmtId="1" fontId="5" fillId="0" borderId="0" xfId="4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left" vertical="center" wrapText="1" indent="1"/>
    </xf>
    <xf numFmtId="167" fontId="2" fillId="0" borderId="0" xfId="4" applyNumberFormat="1" applyFont="1" applyFill="1" applyBorder="1" applyAlignment="1">
      <alignment horizontal="center"/>
    </xf>
    <xf numFmtId="167" fontId="2" fillId="0" borderId="1" xfId="4" applyNumberFormat="1" applyFont="1" applyFill="1" applyBorder="1" applyAlignment="1">
      <alignment horizontal="center"/>
    </xf>
    <xf numFmtId="167" fontId="2" fillId="0" borderId="0" xfId="4" applyNumberFormat="1" applyFont="1" applyBorder="1" applyAlignment="1">
      <alignment horizontal="center"/>
    </xf>
    <xf numFmtId="0" fontId="17" fillId="0" borderId="0" xfId="0" applyFont="1"/>
    <xf numFmtId="173" fontId="18" fillId="2" borderId="0" xfId="0" applyNumberFormat="1" applyFont="1" applyFill="1" applyBorder="1"/>
    <xf numFmtId="0" fontId="2" fillId="0" borderId="0" xfId="5" applyFont="1" applyFill="1" applyAlignment="1">
      <alignment horizontal="left" vertical="center" wrapText="1" indent="1"/>
    </xf>
    <xf numFmtId="0" fontId="2" fillId="0" borderId="0" xfId="5" applyFont="1"/>
    <xf numFmtId="173" fontId="18" fillId="2" borderId="0" xfId="5" applyNumberFormat="1" applyFont="1" applyFill="1" applyBorder="1"/>
    <xf numFmtId="0" fontId="5" fillId="0" borderId="0" xfId="0" applyFont="1" applyFill="1" applyAlignment="1">
      <alignment vertical="center" wrapText="1"/>
    </xf>
    <xf numFmtId="1" fontId="2" fillId="0" borderId="0" xfId="4" applyNumberFormat="1" applyFont="1" applyFill="1" applyBorder="1" applyAlignment="1">
      <alignment horizontal="center" vertical="center" wrapText="1"/>
    </xf>
    <xf numFmtId="0" fontId="2" fillId="0" borderId="0" xfId="5" applyFont="1" applyBorder="1"/>
    <xf numFmtId="167" fontId="18" fillId="0" borderId="0" xfId="3" applyNumberFormat="1" applyFont="1" applyBorder="1" applyAlignment="1">
      <alignment horizontal="center"/>
    </xf>
    <xf numFmtId="0" fontId="2" fillId="0" borderId="0" xfId="0" applyFont="1" applyBorder="1"/>
    <xf numFmtId="172" fontId="5" fillId="0" borderId="0" xfId="6" applyNumberFormat="1" applyFont="1" applyBorder="1" applyAlignment="1">
      <alignment vertical="center"/>
    </xf>
    <xf numFmtId="172" fontId="6" fillId="2" borderId="0" xfId="6" applyNumberFormat="1" applyFont="1" applyFill="1" applyAlignment="1">
      <alignment horizontal="center" vertical="center"/>
    </xf>
    <xf numFmtId="172" fontId="7" fillId="0" borderId="0" xfId="6" applyNumberFormat="1" applyFont="1" applyAlignment="1">
      <alignment vertical="center"/>
    </xf>
    <xf numFmtId="1" fontId="6" fillId="2" borderId="0" xfId="6" applyNumberFormat="1" applyFont="1" applyFill="1" applyBorder="1" applyAlignment="1">
      <alignment horizontal="center" vertical="center"/>
    </xf>
    <xf numFmtId="172" fontId="6" fillId="0" borderId="0" xfId="6" applyNumberFormat="1" applyFont="1" applyFill="1" applyAlignment="1">
      <alignment horizontal="center" vertical="center"/>
    </xf>
    <xf numFmtId="172" fontId="6" fillId="0" borderId="0" xfId="6" applyNumberFormat="1" applyFont="1" applyFill="1" applyBorder="1" applyAlignment="1">
      <alignment horizontal="center" vertical="center"/>
    </xf>
    <xf numFmtId="172" fontId="7" fillId="0" borderId="0" xfId="6" applyNumberFormat="1" applyFont="1" applyFill="1" applyAlignment="1">
      <alignment vertical="center"/>
    </xf>
    <xf numFmtId="172" fontId="2" fillId="0" borderId="0" xfId="6" applyNumberFormat="1" applyFont="1" applyFill="1" applyAlignment="1">
      <alignment horizontal="left" vertical="center" indent="1"/>
    </xf>
    <xf numFmtId="172" fontId="2" fillId="0" borderId="0" xfId="2" applyNumberFormat="1" applyFont="1" applyBorder="1" applyAlignment="1"/>
    <xf numFmtId="172" fontId="2" fillId="0" borderId="0" xfId="6" applyNumberFormat="1" applyFont="1"/>
    <xf numFmtId="172" fontId="2" fillId="0" borderId="0" xfId="6" applyNumberFormat="1" applyFont="1" applyBorder="1"/>
    <xf numFmtId="172" fontId="2" fillId="0" borderId="3" xfId="2" applyNumberFormat="1" applyFont="1" applyBorder="1" applyAlignment="1"/>
    <xf numFmtId="165" fontId="2" fillId="0" borderId="0" xfId="2" applyNumberFormat="1" applyFont="1" applyBorder="1" applyAlignment="1"/>
    <xf numFmtId="165" fontId="2" fillId="0" borderId="0" xfId="6" applyNumberFormat="1" applyFont="1"/>
    <xf numFmtId="165" fontId="2" fillId="0" borderId="0" xfId="6" applyNumberFormat="1" applyFont="1" applyBorder="1"/>
    <xf numFmtId="165" fontId="2" fillId="0" borderId="3" xfId="2" applyNumberFormat="1" applyFont="1" applyBorder="1" applyAlignment="1"/>
    <xf numFmtId="172" fontId="2" fillId="0" borderId="0" xfId="6" applyNumberFormat="1" applyFont="1" applyFill="1" applyAlignment="1">
      <alignment horizontal="left" indent="1"/>
    </xf>
    <xf numFmtId="172" fontId="18" fillId="2" borderId="0" xfId="6" applyNumberFormat="1" applyFont="1" applyFill="1" applyBorder="1"/>
    <xf numFmtId="172" fontId="18" fillId="2" borderId="0" xfId="2" applyNumberFormat="1" applyFont="1" applyFill="1" applyBorder="1" applyAlignment="1"/>
    <xf numFmtId="172" fontId="17" fillId="0" borderId="0" xfId="6" applyNumberFormat="1" applyFont="1" applyBorder="1"/>
    <xf numFmtId="172" fontId="8" fillId="0" borderId="0" xfId="6" applyNumberFormat="1" applyFont="1" applyFill="1" applyBorder="1" applyAlignment="1"/>
    <xf numFmtId="172" fontId="5" fillId="0" borderId="0" xfId="2" applyNumberFormat="1" applyFont="1" applyFill="1" applyBorder="1" applyAlignment="1"/>
    <xf numFmtId="172" fontId="2" fillId="0" borderId="0" xfId="6" applyNumberFormat="1" applyFont="1" applyFill="1" applyBorder="1"/>
    <xf numFmtId="169" fontId="2" fillId="0" borderId="0" xfId="2" applyNumberFormat="1" applyFont="1" applyFill="1" applyBorder="1" applyAlignment="1">
      <alignment horizontal="center"/>
    </xf>
    <xf numFmtId="170" fontId="2" fillId="0" borderId="0" xfId="2" applyNumberFormat="1" applyFont="1" applyFill="1" applyBorder="1" applyAlignment="1">
      <alignment horizontal="right"/>
    </xf>
    <xf numFmtId="172" fontId="2" fillId="0" borderId="0" xfId="2" applyNumberFormat="1" applyFont="1" applyFill="1" applyBorder="1" applyAlignment="1"/>
    <xf numFmtId="172" fontId="2" fillId="0" borderId="3" xfId="2" applyNumberFormat="1" applyFont="1" applyFill="1" applyBorder="1" applyAlignment="1"/>
    <xf numFmtId="172" fontId="2" fillId="0" borderId="0" xfId="6" applyNumberFormat="1" applyFont="1" applyFill="1"/>
    <xf numFmtId="174" fontId="2" fillId="0" borderId="0" xfId="5" applyNumberFormat="1" applyFont="1"/>
    <xf numFmtId="168" fontId="2" fillId="0" borderId="3" xfId="2" applyNumberFormat="1" applyFont="1" applyFill="1" applyBorder="1" applyAlignment="1">
      <alignment horizontal="center"/>
    </xf>
    <xf numFmtId="172" fontId="5" fillId="0" borderId="0" xfId="6" applyNumberFormat="1" applyFont="1" applyFill="1" applyBorder="1" applyAlignment="1">
      <alignment vertical="center"/>
    </xf>
    <xf numFmtId="164" fontId="11" fillId="0" borderId="0" xfId="1" applyFont="1"/>
    <xf numFmtId="164" fontId="17" fillId="0" borderId="0" xfId="1" applyFont="1"/>
    <xf numFmtId="171" fontId="2" fillId="0" borderId="0" xfId="1" applyNumberFormat="1" applyFont="1" applyFill="1" applyBorder="1" applyAlignment="1">
      <alignment horizontal="left" indent="1"/>
    </xf>
    <xf numFmtId="171" fontId="2" fillId="0" borderId="0" xfId="2" applyNumberFormat="1" applyFont="1" applyBorder="1"/>
    <xf numFmtId="171" fontId="2" fillId="0" borderId="0" xfId="2" applyNumberFormat="1" applyFont="1"/>
    <xf numFmtId="0" fontId="2" fillId="0" borderId="0" xfId="0" applyFont="1" applyFill="1" applyAlignment="1">
      <alignment horizontal="left" vertical="center" wrapText="1" indent="3"/>
    </xf>
    <xf numFmtId="0" fontId="5" fillId="0" borderId="0" xfId="0" applyFont="1" applyFill="1" applyAlignment="1">
      <alignment horizontal="left" vertical="center" wrapText="1" indent="1"/>
    </xf>
    <xf numFmtId="168" fontId="11" fillId="0" borderId="0" xfId="0" applyNumberFormat="1" applyFont="1" applyFill="1"/>
    <xf numFmtId="0" fontId="13" fillId="0" borderId="3" xfId="0" applyFont="1" applyFill="1" applyBorder="1" applyAlignment="1">
      <alignment horizontal="center" vertical="center" wrapText="1"/>
    </xf>
    <xf numFmtId="172" fontId="11" fillId="0" borderId="0" xfId="1" applyNumberFormat="1" applyFont="1"/>
    <xf numFmtId="172" fontId="6" fillId="2" borderId="0" xfId="1" applyNumberFormat="1" applyFont="1" applyFill="1" applyBorder="1" applyAlignment="1">
      <alignment horizontal="center" vertical="center"/>
    </xf>
    <xf numFmtId="172" fontId="6" fillId="0" borderId="0" xfId="1" applyNumberFormat="1" applyFont="1" applyFill="1" applyBorder="1" applyAlignment="1">
      <alignment horizontal="center" vertical="center"/>
    </xf>
    <xf numFmtId="172" fontId="2" fillId="0" borderId="0" xfId="1" applyNumberFormat="1" applyFont="1" applyBorder="1" applyAlignment="1"/>
    <xf numFmtId="172" fontId="2" fillId="0" borderId="3" xfId="1" applyNumberFormat="1" applyFont="1" applyBorder="1" applyAlignment="1"/>
    <xf numFmtId="172" fontId="5" fillId="0" borderId="0" xfId="1" applyNumberFormat="1" applyFont="1" applyBorder="1" applyAlignment="1">
      <alignment vertical="center"/>
    </xf>
    <xf numFmtId="172" fontId="2" fillId="0" borderId="0" xfId="1" applyNumberFormat="1" applyFont="1" applyBorder="1"/>
    <xf numFmtId="172" fontId="18" fillId="2" borderId="0" xfId="1" applyNumberFormat="1" applyFont="1" applyFill="1" applyBorder="1" applyAlignment="1"/>
    <xf numFmtId="172" fontId="5" fillId="0" borderId="0" xfId="1" applyNumberFormat="1" applyFont="1" applyFill="1" applyBorder="1" applyAlignment="1"/>
    <xf numFmtId="172" fontId="2" fillId="0" borderId="0" xfId="1" applyNumberFormat="1" applyFont="1" applyFill="1" applyBorder="1" applyAlignment="1"/>
    <xf numFmtId="172" fontId="2" fillId="0" borderId="3" xfId="1" applyNumberFormat="1" applyFont="1" applyFill="1" applyBorder="1" applyAlignment="1"/>
    <xf numFmtId="49" fontId="11" fillId="0" borderId="0" xfId="0" applyNumberFormat="1" applyFont="1" applyFill="1" applyAlignment="1">
      <alignment horizontal="right" vertical="top"/>
    </xf>
    <xf numFmtId="171" fontId="2" fillId="0" borderId="0" xfId="1" applyNumberFormat="1" applyFont="1" applyFill="1" applyBorder="1" applyAlignment="1">
      <alignment horizontal="left"/>
    </xf>
    <xf numFmtId="0" fontId="11" fillId="0" borderId="0" xfId="0" applyFont="1" applyFill="1" applyAlignment="1">
      <alignment vertical="top"/>
    </xf>
    <xf numFmtId="165" fontId="11" fillId="0" borderId="0" xfId="0" applyNumberFormat="1" applyFont="1" applyFill="1" applyAlignment="1">
      <alignment horizontal="left" vertical="center" wrapText="1" indent="1"/>
    </xf>
    <xf numFmtId="49" fontId="11" fillId="0" borderId="0" xfId="0" applyNumberFormat="1" applyFont="1" applyFill="1" applyAlignment="1">
      <alignment vertical="top"/>
    </xf>
    <xf numFmtId="3" fontId="11" fillId="0" borderId="0" xfId="0" applyNumberFormat="1" applyFont="1"/>
    <xf numFmtId="165" fontId="2" fillId="0" borderId="0" xfId="1" applyNumberFormat="1" applyFont="1" applyBorder="1" applyAlignment="1"/>
    <xf numFmtId="165" fontId="2" fillId="0" borderId="3" xfId="1" applyNumberFormat="1" applyFont="1" applyBorder="1" applyAlignment="1"/>
    <xf numFmtId="49" fontId="15" fillId="0" borderId="0" xfId="0" applyNumberFormat="1" applyFont="1" applyAlignment="1">
      <alignment vertical="top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 wrapText="1" indent="1"/>
    </xf>
    <xf numFmtId="164" fontId="11" fillId="0" borderId="0" xfId="1" applyFont="1" applyFill="1"/>
    <xf numFmtId="164" fontId="11" fillId="0" borderId="0" xfId="1" applyFont="1" applyFill="1" applyAlignment="1">
      <alignment horizontal="right"/>
    </xf>
    <xf numFmtId="176" fontId="11" fillId="0" borderId="0" xfId="0" applyNumberFormat="1" applyFont="1"/>
    <xf numFmtId="0" fontId="13" fillId="0" borderId="0" xfId="0" applyFont="1" applyFill="1"/>
    <xf numFmtId="175" fontId="16" fillId="0" borderId="0" xfId="0" applyNumberFormat="1" applyFont="1" applyFill="1"/>
    <xf numFmtId="165" fontId="11" fillId="0" borderId="0" xfId="1" applyNumberFormat="1" applyFont="1" applyFill="1" applyBorder="1"/>
    <xf numFmtId="1" fontId="6" fillId="2" borderId="0" xfId="0" quotePrefix="1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top"/>
    </xf>
    <xf numFmtId="170" fontId="11" fillId="0" borderId="0" xfId="0" applyNumberFormat="1" applyFont="1" applyFill="1"/>
    <xf numFmtId="0" fontId="13" fillId="0" borderId="3" xfId="0" quotePrefix="1" applyFont="1" applyFill="1" applyBorder="1" applyAlignment="1">
      <alignment horizontal="center" vertical="center" wrapText="1"/>
    </xf>
    <xf numFmtId="171" fontId="2" fillId="0" borderId="0" xfId="1" applyNumberFormat="1" applyFont="1" applyFill="1" applyAlignment="1">
      <alignment vertical="top"/>
    </xf>
    <xf numFmtId="167" fontId="11" fillId="0" borderId="0" xfId="0" applyNumberFormat="1" applyFont="1"/>
    <xf numFmtId="177" fontId="11" fillId="0" borderId="0" xfId="1" applyNumberFormat="1" applyFont="1"/>
    <xf numFmtId="172" fontId="11" fillId="0" borderId="0" xfId="0" applyNumberFormat="1" applyFont="1"/>
    <xf numFmtId="165" fontId="11" fillId="0" borderId="0" xfId="0" applyNumberFormat="1" applyFont="1"/>
    <xf numFmtId="0" fontId="2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quotePrefix="1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168" fontId="13" fillId="0" borderId="1" xfId="0" applyNumberFormat="1" applyFont="1" applyBorder="1" applyAlignment="1">
      <alignment horizontal="center" vertical="center" wrapText="1"/>
    </xf>
  </cellXfs>
  <cellStyles count="7">
    <cellStyle name="Comma 2 2" xfId="2"/>
    <cellStyle name="Comma 2 3" xfId="3"/>
    <cellStyle name="Comma 7" xfId="4"/>
    <cellStyle name="Millares" xfId="1" builtinId="3"/>
    <cellStyle name="Normal" xfId="0" builtinId="0"/>
    <cellStyle name="Normal 2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60"/>
  <sheetViews>
    <sheetView showGridLines="0" tabSelected="1" zoomScale="85" zoomScaleNormal="85" zoomScaleSheetLayoutView="85" workbookViewId="0">
      <pane ySplit="11" topLeftCell="A12" activePane="bottomLeft" state="frozen"/>
      <selection activeCell="K21" sqref="K21"/>
      <selection pane="bottomLeft" activeCell="K21" sqref="K21"/>
    </sheetView>
  </sheetViews>
  <sheetFormatPr baseColWidth="10" defaultColWidth="11.42578125" defaultRowHeight="15" outlineLevelRow="1" outlineLevelCol="1" x14ac:dyDescent="0.25"/>
  <cols>
    <col min="1" max="1" width="3.42578125" style="5" customWidth="1"/>
    <col min="2" max="2" width="74.5703125" style="3" bestFit="1" customWidth="1"/>
    <col min="3" max="3" width="3.5703125" style="3" customWidth="1"/>
    <col min="4" max="7" width="14.85546875" style="3" hidden="1" customWidth="1" outlineLevel="1"/>
    <col min="8" max="8" width="14.85546875" style="3" customWidth="1" collapsed="1"/>
    <col min="9" max="9" width="14.85546875" style="3" hidden="1" customWidth="1" outlineLevel="1"/>
    <col min="10" max="10" width="13.85546875" style="3" hidden="1" customWidth="1" outlineLevel="1"/>
    <col min="11" max="11" width="14" style="3" hidden="1" customWidth="1" outlineLevel="1"/>
    <col min="12" max="12" width="12.7109375" style="3" hidden="1" customWidth="1" outlineLevel="1"/>
    <col min="13" max="13" width="14" style="3" customWidth="1" collapsed="1"/>
    <col min="14" max="14" width="14" style="12" customWidth="1"/>
    <col min="15" max="16" width="14" style="4" customWidth="1"/>
    <col min="17" max="16384" width="11.42578125" style="3"/>
  </cols>
  <sheetData>
    <row r="1" spans="1:16" ht="15.75" x14ac:dyDescent="0.25">
      <c r="A1" s="1" t="s">
        <v>0</v>
      </c>
      <c r="B1" s="2"/>
      <c r="P1" s="12"/>
    </row>
    <row r="2" spans="1:16" ht="15.75" x14ac:dyDescent="0.25">
      <c r="A2" s="1"/>
      <c r="B2" s="129" t="s">
        <v>134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P2" s="12"/>
    </row>
    <row r="3" spans="1:16" ht="15.75" x14ac:dyDescent="0.25">
      <c r="A3" s="1"/>
      <c r="B3" s="129" t="s">
        <v>141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P3" s="12"/>
    </row>
    <row r="4" spans="1:16" ht="15.75" x14ac:dyDescent="0.25">
      <c r="A4" s="1"/>
      <c r="B4" s="129" t="s">
        <v>165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P4" s="12"/>
    </row>
    <row r="5" spans="1:16" ht="15.75" x14ac:dyDescent="0.25">
      <c r="A5" s="1"/>
      <c r="B5" s="114" t="s">
        <v>127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12"/>
    </row>
    <row r="6" spans="1:16" ht="15.75" x14ac:dyDescent="0.25">
      <c r="A6" s="1"/>
      <c r="B6" s="114" t="s">
        <v>128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P6" s="12"/>
    </row>
    <row r="7" spans="1:16" x14ac:dyDescent="0.25">
      <c r="B7" s="8" t="s">
        <v>129</v>
      </c>
      <c r="C7" s="8"/>
      <c r="D7" s="8"/>
      <c r="E7" s="8"/>
      <c r="F7" s="8"/>
      <c r="G7" s="8"/>
      <c r="H7" s="8"/>
      <c r="I7" s="8"/>
      <c r="J7" s="130"/>
      <c r="K7" s="8"/>
      <c r="L7" s="8"/>
      <c r="M7" s="8"/>
      <c r="P7" s="12"/>
    </row>
    <row r="8" spans="1:16" x14ac:dyDescent="0.25">
      <c r="B8" s="8" t="s">
        <v>130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P8" s="12"/>
    </row>
    <row r="9" spans="1:16" ht="15" customHeight="1" x14ac:dyDescent="0.25">
      <c r="B9" s="7" t="s">
        <v>1</v>
      </c>
      <c r="C9" s="12"/>
      <c r="D9" s="12"/>
      <c r="E9" s="12"/>
      <c r="F9" s="127"/>
      <c r="G9" s="127"/>
      <c r="H9" s="127"/>
      <c r="I9" s="12"/>
      <c r="J9" s="12"/>
      <c r="K9" s="12"/>
      <c r="L9" s="12"/>
      <c r="M9" s="138" t="s">
        <v>2</v>
      </c>
      <c r="N9" s="138"/>
      <c r="O9" s="138"/>
      <c r="P9" s="138"/>
    </row>
    <row r="10" spans="1:16" s="8" customFormat="1" x14ac:dyDescent="0.25">
      <c r="A10" s="6"/>
      <c r="B10" s="7" t="s">
        <v>3</v>
      </c>
      <c r="D10" s="98" t="s">
        <v>163</v>
      </c>
      <c r="E10" s="98" t="s">
        <v>164</v>
      </c>
      <c r="F10" s="98" t="s">
        <v>140</v>
      </c>
      <c r="G10" s="98" t="s">
        <v>135</v>
      </c>
      <c r="H10" s="98">
        <v>2019</v>
      </c>
      <c r="I10" s="98" t="s">
        <v>124</v>
      </c>
      <c r="J10" s="98" t="s">
        <v>137</v>
      </c>
      <c r="K10" s="98" t="s">
        <v>138</v>
      </c>
      <c r="L10" s="131" t="s">
        <v>139</v>
      </c>
      <c r="M10" s="98" t="s">
        <v>126</v>
      </c>
      <c r="N10" s="98" t="s">
        <v>142</v>
      </c>
      <c r="O10" s="9" t="s">
        <v>143</v>
      </c>
      <c r="P10" s="9" t="s">
        <v>144</v>
      </c>
    </row>
    <row r="11" spans="1:16" s="8" customFormat="1" x14ac:dyDescent="0.25">
      <c r="A11" s="6"/>
      <c r="B11" s="10" t="s">
        <v>4</v>
      </c>
      <c r="N11" s="119"/>
    </row>
    <row r="12" spans="1:16" s="8" customFormat="1" x14ac:dyDescent="0.25">
      <c r="A12" s="6"/>
      <c r="B12" s="11"/>
      <c r="I12" s="12"/>
      <c r="J12" s="12"/>
      <c r="K12" s="12"/>
      <c r="L12" s="12"/>
      <c r="M12" s="12"/>
      <c r="N12" s="12"/>
      <c r="O12" s="12"/>
      <c r="P12" s="12"/>
    </row>
    <row r="13" spans="1:16" s="8" customFormat="1" x14ac:dyDescent="0.25">
      <c r="A13" s="6"/>
      <c r="B13" s="10" t="s">
        <v>5</v>
      </c>
      <c r="I13" s="13"/>
      <c r="J13" s="13"/>
      <c r="K13" s="13"/>
      <c r="L13" s="13"/>
      <c r="M13" s="13"/>
      <c r="N13" s="13"/>
      <c r="O13" s="13"/>
      <c r="P13" s="13"/>
    </row>
    <row r="14" spans="1:16" s="8" customFormat="1" x14ac:dyDescent="0.25">
      <c r="A14" s="6"/>
      <c r="B14" s="11" t="s">
        <v>6</v>
      </c>
      <c r="D14" s="14">
        <v>2250007.1444600001</v>
      </c>
      <c r="E14" s="14">
        <v>2449703.9557099994</v>
      </c>
      <c r="F14" s="14">
        <v>2757278.66634</v>
      </c>
      <c r="G14" s="14">
        <v>2735828.1204899997</v>
      </c>
      <c r="H14" s="14">
        <v>10192817.886999998</v>
      </c>
      <c r="I14" s="14">
        <v>2636129.89</v>
      </c>
      <c r="J14" s="14">
        <v>2999231</v>
      </c>
      <c r="K14" s="14">
        <v>3022434.6</v>
      </c>
      <c r="L14" s="14">
        <v>2797011.86</v>
      </c>
      <c r="M14" s="14">
        <v>11454807.188480001</v>
      </c>
      <c r="N14" s="14">
        <v>9700295.7806733139</v>
      </c>
      <c r="O14" s="14">
        <v>7223974.8993699998</v>
      </c>
      <c r="P14" s="14">
        <v>7877449.0722399997</v>
      </c>
    </row>
    <row r="15" spans="1:16" s="8" customFormat="1" x14ac:dyDescent="0.25">
      <c r="A15" s="6"/>
      <c r="B15" s="11" t="s">
        <v>7</v>
      </c>
      <c r="D15" s="15">
        <v>-1943326.5582699997</v>
      </c>
      <c r="E15" s="15">
        <v>-2016400.5725799999</v>
      </c>
      <c r="F15" s="15">
        <v>-2277666.4573900001</v>
      </c>
      <c r="G15" s="15">
        <v>-2215046.5538300006</v>
      </c>
      <c r="H15" s="15">
        <v>-8452440.142070001</v>
      </c>
      <c r="I15" s="15">
        <v>-2059874.37</v>
      </c>
      <c r="J15" s="15">
        <v>-2078290</v>
      </c>
      <c r="K15" s="15">
        <v>-2212438.5699999998</v>
      </c>
      <c r="L15" s="15">
        <v>-2132724.92</v>
      </c>
      <c r="M15" s="15">
        <v>-8483327.5632899981</v>
      </c>
      <c r="N15" s="15">
        <v>-7403025.2534533152</v>
      </c>
      <c r="O15" s="15">
        <v>-5384389.9953199998</v>
      </c>
      <c r="P15" s="15">
        <v>-6477272.3522100002</v>
      </c>
    </row>
    <row r="16" spans="1:16" s="8" customFormat="1" ht="5.0999999999999996" customHeight="1" x14ac:dyDescent="0.25">
      <c r="A16" s="6"/>
      <c r="B16" s="1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0</v>
      </c>
      <c r="P16" s="14">
        <v>0</v>
      </c>
    </row>
    <row r="17" spans="1:16" s="8" customFormat="1" x14ac:dyDescent="0.25">
      <c r="A17" s="6"/>
      <c r="B17" s="11" t="s">
        <v>8</v>
      </c>
      <c r="D17" s="14">
        <v>306680.58619000041</v>
      </c>
      <c r="E17" s="14">
        <v>433303.38312999951</v>
      </c>
      <c r="F17" s="14">
        <v>479612.20894999988</v>
      </c>
      <c r="G17" s="14">
        <v>520781.56665999908</v>
      </c>
      <c r="H17" s="14">
        <v>1740377.7449299973</v>
      </c>
      <c r="I17" s="14">
        <v>576255.52</v>
      </c>
      <c r="J17" s="14">
        <v>920941</v>
      </c>
      <c r="K17" s="14">
        <v>809996.04</v>
      </c>
      <c r="L17" s="14">
        <v>664286.93999999994</v>
      </c>
      <c r="M17" s="14">
        <v>2971479.6251900028</v>
      </c>
      <c r="N17" s="14">
        <v>2297270.5272199987</v>
      </c>
      <c r="O17" s="14">
        <v>1839584.90405</v>
      </c>
      <c r="P17" s="14">
        <v>1400176.7200299995</v>
      </c>
    </row>
    <row r="18" spans="1:16" s="8" customFormat="1" ht="15" customHeight="1" x14ac:dyDescent="0.25">
      <c r="A18" s="6"/>
      <c r="B18" s="11" t="s">
        <v>9</v>
      </c>
      <c r="D18" s="14">
        <v>-222927.319798802</v>
      </c>
      <c r="E18" s="14">
        <v>-211865.54439713896</v>
      </c>
      <c r="F18" s="14">
        <v>-243633.56798339568</v>
      </c>
      <c r="G18" s="14">
        <v>-219048.71773066328</v>
      </c>
      <c r="H18" s="14">
        <v>-897475.14990999992</v>
      </c>
      <c r="I18" s="14">
        <v>-202024.86</v>
      </c>
      <c r="J18" s="14">
        <v>-216917</v>
      </c>
      <c r="K18" s="14">
        <v>-233992.05</v>
      </c>
      <c r="L18" s="14">
        <v>-223829.36</v>
      </c>
      <c r="M18" s="14">
        <v>-876763.64950000006</v>
      </c>
      <c r="N18" s="14">
        <v>-824247.2051100001</v>
      </c>
      <c r="O18" s="14">
        <v>-687942.48584999994</v>
      </c>
      <c r="P18" s="14">
        <v>-770291.67368000001</v>
      </c>
    </row>
    <row r="19" spans="1:16" s="8" customFormat="1" x14ac:dyDescent="0.25">
      <c r="A19" s="6"/>
      <c r="B19" s="11" t="s">
        <v>10</v>
      </c>
      <c r="D19" s="15">
        <v>8494.9911299999876</v>
      </c>
      <c r="E19" s="15">
        <v>7180.5531100000026</v>
      </c>
      <c r="F19" s="15">
        <v>434.05708000000101</v>
      </c>
      <c r="G19" s="15">
        <v>5553.4632499999989</v>
      </c>
      <c r="H19" s="15">
        <v>21663.064569999991</v>
      </c>
      <c r="I19" s="15">
        <v>8468.19</v>
      </c>
      <c r="J19" s="15">
        <v>4909</v>
      </c>
      <c r="K19" s="15">
        <v>-5498.75</v>
      </c>
      <c r="L19" s="15">
        <v>5777.37</v>
      </c>
      <c r="M19" s="15">
        <v>13656.041530000111</v>
      </c>
      <c r="N19" s="15">
        <v>-16240.403400000034</v>
      </c>
      <c r="O19" s="15">
        <v>-9925.0424199999998</v>
      </c>
      <c r="P19" s="15">
        <v>9454.1317700000127</v>
      </c>
    </row>
    <row r="20" spans="1:16" s="8" customFormat="1" ht="5.0999999999999996" customHeight="1" x14ac:dyDescent="0.25">
      <c r="A20" s="6"/>
      <c r="B20" s="4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0</v>
      </c>
      <c r="P20" s="14">
        <v>0</v>
      </c>
    </row>
    <row r="21" spans="1:16" s="8" customFormat="1" x14ac:dyDescent="0.25">
      <c r="A21" s="6"/>
      <c r="B21" s="45" t="s">
        <v>11</v>
      </c>
      <c r="D21" s="15">
        <v>92248.257521198393</v>
      </c>
      <c r="E21" s="15">
        <v>228618.39184286055</v>
      </c>
      <c r="F21" s="15">
        <v>236412.6980466042</v>
      </c>
      <c r="G21" s="15">
        <v>307286.3121793358</v>
      </c>
      <c r="H21" s="15">
        <v>864565.65958999738</v>
      </c>
      <c r="I21" s="15">
        <v>382698.85</v>
      </c>
      <c r="J21" s="15">
        <v>708933</v>
      </c>
      <c r="K21" s="15">
        <v>570505.43999999994</v>
      </c>
      <c r="L21" s="15">
        <v>446235.04</v>
      </c>
      <c r="M21" s="15">
        <v>2108372.0172200031</v>
      </c>
      <c r="N21" s="15">
        <v>1456783.5187099988</v>
      </c>
      <c r="O21" s="15">
        <v>1141718.3757800001</v>
      </c>
      <c r="P21" s="15">
        <v>639339.17811999947</v>
      </c>
    </row>
    <row r="22" spans="1:16" s="8" customFormat="1" ht="5.0999999999999996" customHeight="1" x14ac:dyDescent="0.25">
      <c r="A22" s="6"/>
      <c r="B22" s="4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0</v>
      </c>
      <c r="P22" s="14">
        <v>0</v>
      </c>
    </row>
    <row r="23" spans="1:16" s="8" customFormat="1" x14ac:dyDescent="0.25">
      <c r="A23" s="6"/>
      <c r="B23" s="45" t="s">
        <v>100</v>
      </c>
      <c r="C23" s="97"/>
      <c r="D23" s="14">
        <v>-21494.586999589308</v>
      </c>
      <c r="E23" s="14">
        <v>-25618.781790000001</v>
      </c>
      <c r="F23" s="14">
        <v>-21409.4205</v>
      </c>
      <c r="G23" s="14">
        <v>-19761.63435</v>
      </c>
      <c r="H23" s="14">
        <v>-88284.423639589309</v>
      </c>
      <c r="I23" s="14">
        <v>-29614.45</v>
      </c>
      <c r="J23" s="14">
        <v>-40113</v>
      </c>
      <c r="K23" s="14">
        <v>-31330.3</v>
      </c>
      <c r="L23" s="14">
        <v>-30114.85</v>
      </c>
      <c r="M23" s="14">
        <v>-131172.53135</v>
      </c>
      <c r="N23" s="14">
        <v>-114583.31559</v>
      </c>
      <c r="O23" s="14">
        <v>-89971.111909999992</v>
      </c>
      <c r="P23" s="14">
        <v>-89489.458499999993</v>
      </c>
    </row>
    <row r="24" spans="1:16" s="8" customFormat="1" x14ac:dyDescent="0.25">
      <c r="A24" s="6"/>
      <c r="B24" s="45" t="s">
        <v>89</v>
      </c>
      <c r="C24" s="97"/>
      <c r="D24" s="14">
        <v>7720.7177699999993</v>
      </c>
      <c r="E24" s="14">
        <v>8959.5356200000006</v>
      </c>
      <c r="F24" s="14">
        <v>6507.7853700000005</v>
      </c>
      <c r="G24" s="14">
        <v>5883.1884</v>
      </c>
      <c r="H24" s="14">
        <v>29071.227159999999</v>
      </c>
      <c r="I24" s="14">
        <v>5845.29</v>
      </c>
      <c r="J24" s="14">
        <v>5104</v>
      </c>
      <c r="K24" s="14">
        <v>5346.04</v>
      </c>
      <c r="L24" s="14">
        <v>4940.91</v>
      </c>
      <c r="M24" s="14">
        <v>21236.19526</v>
      </c>
      <c r="N24" s="14">
        <v>19408.37788</v>
      </c>
      <c r="O24" s="14">
        <v>14129.014909999998</v>
      </c>
      <c r="P24" s="14">
        <v>7981.4508299999998</v>
      </c>
    </row>
    <row r="25" spans="1:16" s="8" customFormat="1" x14ac:dyDescent="0.25">
      <c r="A25" s="6"/>
      <c r="B25" s="45" t="s">
        <v>123</v>
      </c>
      <c r="C25" s="97"/>
      <c r="D25" s="14">
        <v>-16254.929396849944</v>
      </c>
      <c r="E25" s="14">
        <v>-18281.143575904069</v>
      </c>
      <c r="F25" s="14">
        <v>7833.7529323433482</v>
      </c>
      <c r="G25" s="14">
        <v>-13054.039979999994</v>
      </c>
      <c r="H25" s="14">
        <v>-39756.360020410662</v>
      </c>
      <c r="I25" s="14">
        <v>84509.55</v>
      </c>
      <c r="J25" s="14">
        <v>-54890</v>
      </c>
      <c r="K25" s="14">
        <v>-75472.09</v>
      </c>
      <c r="L25" s="14">
        <v>-23788.34</v>
      </c>
      <c r="M25" s="14">
        <v>-69640.151188059535</v>
      </c>
      <c r="N25" s="14">
        <v>-69915.427159999992</v>
      </c>
      <c r="O25" s="14">
        <v>37956.578749999993</v>
      </c>
      <c r="P25" s="14">
        <v>-17921.656190000016</v>
      </c>
    </row>
    <row r="26" spans="1:16" s="8" customFormat="1" ht="15" customHeight="1" x14ac:dyDescent="0.25">
      <c r="A26" s="6"/>
      <c r="B26" s="45" t="s">
        <v>110</v>
      </c>
      <c r="D26" s="15">
        <v>23887.054112283608</v>
      </c>
      <c r="E26" s="15">
        <v>1872.8853777163829</v>
      </c>
      <c r="F26" s="15">
        <v>20329.501340000003</v>
      </c>
      <c r="G26" s="15">
        <v>14877.56229</v>
      </c>
      <c r="H26" s="15">
        <v>60967.003119999994</v>
      </c>
      <c r="I26" s="15">
        <v>47829.39</v>
      </c>
      <c r="J26" s="15">
        <v>22594</v>
      </c>
      <c r="K26" s="15">
        <v>12366.43</v>
      </c>
      <c r="L26" s="15">
        <v>19982.759999999998</v>
      </c>
      <c r="M26" s="15">
        <v>102772.43126999997</v>
      </c>
      <c r="N26" s="15">
        <v>68115.345390000002</v>
      </c>
      <c r="O26" s="15">
        <v>14624.124609999984</v>
      </c>
      <c r="P26" s="15">
        <v>-272809.71809000004</v>
      </c>
    </row>
    <row r="27" spans="1:16" s="8" customFormat="1" ht="5.0999999999999996" customHeight="1" x14ac:dyDescent="0.25">
      <c r="A27" s="6"/>
      <c r="B27" s="4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0</v>
      </c>
      <c r="P27" s="14">
        <v>0</v>
      </c>
    </row>
    <row r="28" spans="1:16" s="8" customFormat="1" x14ac:dyDescent="0.25">
      <c r="A28" s="6"/>
      <c r="B28" s="45" t="s">
        <v>12</v>
      </c>
      <c r="D28" s="14">
        <v>86106.513007042755</v>
      </c>
      <c r="E28" s="14">
        <v>195550.88747467287</v>
      </c>
      <c r="F28" s="14">
        <v>249674.31718894752</v>
      </c>
      <c r="G28" s="14">
        <v>295231.38853933575</v>
      </c>
      <c r="H28" s="14">
        <v>826563.10620999744</v>
      </c>
      <c r="I28" s="14">
        <v>491268.52999999997</v>
      </c>
      <c r="J28" s="14">
        <v>641628</v>
      </c>
      <c r="K28" s="14">
        <v>481415.31999999995</v>
      </c>
      <c r="L28" s="14">
        <v>417255.47</v>
      </c>
      <c r="M28" s="14">
        <v>2031567.9612119435</v>
      </c>
      <c r="N28" s="14">
        <v>1359809.0992299989</v>
      </c>
      <c r="O28" s="14">
        <v>1118456.9821400002</v>
      </c>
      <c r="P28" s="14">
        <v>267099.29616999946</v>
      </c>
    </row>
    <row r="29" spans="1:16" s="8" customFormat="1" x14ac:dyDescent="0.25">
      <c r="A29" s="6"/>
      <c r="B29" s="45" t="s">
        <v>88</v>
      </c>
      <c r="D29" s="14">
        <v>3835.421160000019</v>
      </c>
      <c r="E29" s="14">
        <v>-83615.017649999994</v>
      </c>
      <c r="F29" s="14">
        <v>-46455.628798554761</v>
      </c>
      <c r="G29" s="14">
        <v>-70283.621261445252</v>
      </c>
      <c r="H29" s="14">
        <v>-196518.84654999999</v>
      </c>
      <c r="I29" s="14">
        <v>-55833.8</v>
      </c>
      <c r="J29" s="14">
        <v>-80849</v>
      </c>
      <c r="K29" s="14">
        <v>-192163.9</v>
      </c>
      <c r="L29" s="14">
        <v>-40588.01</v>
      </c>
      <c r="M29" s="14">
        <v>-369435.00882337993</v>
      </c>
      <c r="N29" s="14">
        <v>-336882.15571000002</v>
      </c>
      <c r="O29" s="14">
        <v>-411527.86464000004</v>
      </c>
      <c r="P29" s="14">
        <v>-207319.67806000001</v>
      </c>
    </row>
    <row r="30" spans="1:16" s="8" customFormat="1" ht="15" customHeight="1" outlineLevel="1" x14ac:dyDescent="0.25">
      <c r="A30" s="6"/>
      <c r="B30" s="95" t="s">
        <v>13</v>
      </c>
      <c r="D30" s="14">
        <v>3835.421160000019</v>
      </c>
      <c r="E30" s="14">
        <v>-83615.017649999994</v>
      </c>
      <c r="F30" s="14">
        <v>-46455.628798554761</v>
      </c>
      <c r="G30" s="14">
        <v>-70283.621261445252</v>
      </c>
      <c r="H30" s="14">
        <v>-196518.84654999999</v>
      </c>
      <c r="I30" s="14">
        <v>-55833.8</v>
      </c>
      <c r="J30" s="14">
        <v>-80849.31</v>
      </c>
      <c r="K30" s="14">
        <v>-192163.9</v>
      </c>
      <c r="L30" s="14">
        <v>-40588.01</v>
      </c>
      <c r="M30" s="14">
        <v>-369435.00882337993</v>
      </c>
      <c r="N30" s="14">
        <v>-336882.15571000002</v>
      </c>
      <c r="O30" s="14">
        <v>-411527.86464000004</v>
      </c>
      <c r="P30" s="14">
        <v>-207319.67806000001</v>
      </c>
    </row>
    <row r="31" spans="1:16" s="8" customFormat="1" ht="15" customHeight="1" outlineLevel="1" x14ac:dyDescent="0.25">
      <c r="A31" s="6"/>
      <c r="B31" s="95" t="s">
        <v>14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s="119" customFormat="1" ht="5.0999999999999996" customHeight="1" x14ac:dyDescent="0.25">
      <c r="A32" s="120"/>
      <c r="B32" s="12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8" customFormat="1" x14ac:dyDescent="0.25">
      <c r="A33" s="6"/>
      <c r="B33" s="45" t="s">
        <v>101</v>
      </c>
      <c r="D33" s="88">
        <v>89941.934167042768</v>
      </c>
      <c r="E33" s="88">
        <v>111935.86982467287</v>
      </c>
      <c r="F33" s="88">
        <v>203218.68839039275</v>
      </c>
      <c r="G33" s="88">
        <v>224947.7672778905</v>
      </c>
      <c r="H33" s="88">
        <v>630044.25965999742</v>
      </c>
      <c r="I33" s="88">
        <v>435434.73</v>
      </c>
      <c r="J33" s="88">
        <v>560779</v>
      </c>
      <c r="K33" s="88">
        <v>289251.41999999993</v>
      </c>
      <c r="L33" s="88">
        <v>376667.45999999996</v>
      </c>
      <c r="M33" s="88">
        <v>1662132.9523885637</v>
      </c>
      <c r="N33" s="88">
        <v>1022926.9435199988</v>
      </c>
      <c r="O33" s="88">
        <v>706929.11750000017</v>
      </c>
      <c r="P33" s="88">
        <v>59779.118109999457</v>
      </c>
    </row>
    <row r="34" spans="1:16" s="8" customFormat="1" x14ac:dyDescent="0.25">
      <c r="A34" s="6"/>
      <c r="B34" s="9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8" customFormat="1" x14ac:dyDescent="0.25">
      <c r="A35" s="6"/>
      <c r="B35" s="96" t="s">
        <v>15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8" customFormat="1" x14ac:dyDescent="0.25">
      <c r="A36" s="6"/>
      <c r="B36" s="45" t="s">
        <v>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</row>
    <row r="37" spans="1:16" s="8" customFormat="1" ht="5.0999999999999996" customHeight="1" x14ac:dyDescent="0.25">
      <c r="A37" s="6"/>
      <c r="B37" s="4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8" customFormat="1" x14ac:dyDescent="0.25">
      <c r="A38" s="6"/>
      <c r="B38" s="45" t="s">
        <v>102</v>
      </c>
      <c r="D38" s="14">
        <v>89941.934167042768</v>
      </c>
      <c r="E38" s="14">
        <v>111935.86982467287</v>
      </c>
      <c r="F38" s="14">
        <v>203218.68839039275</v>
      </c>
      <c r="G38" s="14">
        <v>224947.7672778905</v>
      </c>
      <c r="H38" s="14">
        <v>630044.25965999742</v>
      </c>
      <c r="I38" s="14">
        <v>435434.73</v>
      </c>
      <c r="J38" s="14">
        <v>560779</v>
      </c>
      <c r="K38" s="14">
        <v>289251.41999999993</v>
      </c>
      <c r="L38" s="14">
        <v>376667.45999999996</v>
      </c>
      <c r="M38" s="14">
        <v>1662132.9523885637</v>
      </c>
      <c r="N38" s="14">
        <v>1022926.9435199988</v>
      </c>
      <c r="O38" s="14">
        <v>706929.11750000017</v>
      </c>
      <c r="P38" s="14">
        <v>59779.118109999457</v>
      </c>
    </row>
    <row r="39" spans="1:16" s="8" customFormat="1" x14ac:dyDescent="0.25">
      <c r="A39" s="6"/>
      <c r="B39" s="4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s="8" customFormat="1" x14ac:dyDescent="0.25">
      <c r="A40" s="6"/>
      <c r="B40" s="45" t="s">
        <v>17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8" customFormat="1" x14ac:dyDescent="0.25">
      <c r="A41" s="6"/>
      <c r="B41" s="11" t="s">
        <v>90</v>
      </c>
      <c r="D41" s="14">
        <v>70457.981736656962</v>
      </c>
      <c r="E41" s="14">
        <v>95337.364068306735</v>
      </c>
      <c r="F41" s="14">
        <v>180243.01205808768</v>
      </c>
      <c r="G41" s="14">
        <v>218230.9842669479</v>
      </c>
      <c r="H41" s="14">
        <v>564269.34212999931</v>
      </c>
      <c r="I41" s="14">
        <v>350561.07</v>
      </c>
      <c r="J41" s="14">
        <v>523555</v>
      </c>
      <c r="K41" s="14">
        <v>293651.39</v>
      </c>
      <c r="L41" s="14">
        <v>338879.17</v>
      </c>
      <c r="M41" s="14">
        <v>1506647.5993985625</v>
      </c>
      <c r="N41" s="14">
        <v>886218.8971899997</v>
      </c>
      <c r="O41" s="14">
        <v>595643.75944000098</v>
      </c>
      <c r="P41" s="14">
        <v>8127.4062279423279</v>
      </c>
    </row>
    <row r="42" spans="1:16" s="8" customFormat="1" x14ac:dyDescent="0.25">
      <c r="A42" s="6"/>
      <c r="B42" s="11" t="s">
        <v>18</v>
      </c>
      <c r="D42" s="15">
        <v>19484.952430385711</v>
      </c>
      <c r="E42" s="15">
        <v>16598.505756366314</v>
      </c>
      <c r="F42" s="15">
        <v>22975.676332305051</v>
      </c>
      <c r="G42" s="15">
        <v>6716.7830109429224</v>
      </c>
      <c r="H42" s="15">
        <v>65775.917530000006</v>
      </c>
      <c r="I42" s="15">
        <v>84873.76</v>
      </c>
      <c r="J42" s="15">
        <v>37224</v>
      </c>
      <c r="K42" s="15">
        <v>-4400.46</v>
      </c>
      <c r="L42" s="15">
        <v>37788.25</v>
      </c>
      <c r="M42" s="15">
        <v>155485.35299000001</v>
      </c>
      <c r="N42" s="15">
        <v>136708.34632999997</v>
      </c>
      <c r="O42" s="15">
        <v>111285.35806000001</v>
      </c>
      <c r="P42" s="15">
        <v>51651.711882056079</v>
      </c>
    </row>
    <row r="43" spans="1:16" s="8" customFormat="1" ht="5.0999999999999996" customHeight="1" x14ac:dyDescent="0.25">
      <c r="A43" s="6"/>
      <c r="B43" s="11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8" customFormat="1" ht="15.75" thickBot="1" x14ac:dyDescent="0.3">
      <c r="A44" s="6"/>
      <c r="B44" s="11"/>
      <c r="D44" s="16">
        <v>89942.934167042666</v>
      </c>
      <c r="E44" s="16">
        <v>111935.86982467305</v>
      </c>
      <c r="F44" s="16">
        <v>203218.68839039272</v>
      </c>
      <c r="G44" s="16">
        <v>224947.76727789082</v>
      </c>
      <c r="H44" s="16">
        <v>630045.25965999928</v>
      </c>
      <c r="I44" s="16">
        <v>435434.83</v>
      </c>
      <c r="J44" s="16">
        <v>560779</v>
      </c>
      <c r="K44" s="16">
        <v>289251.13</v>
      </c>
      <c r="L44" s="16">
        <v>376667.42</v>
      </c>
      <c r="M44" s="16">
        <v>1662132.9523885625</v>
      </c>
      <c r="N44" s="16">
        <v>1022927.2435199997</v>
      </c>
      <c r="O44" s="16">
        <v>706929.11750000098</v>
      </c>
      <c r="P44" s="16">
        <v>59779.11810999841</v>
      </c>
    </row>
    <row r="45" spans="1:16" s="8" customFormat="1" ht="5.0999999999999996" customHeight="1" thickTop="1" x14ac:dyDescent="0.25">
      <c r="A45" s="6"/>
      <c r="B45" s="1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8" customFormat="1" x14ac:dyDescent="0.25">
      <c r="A46" s="6"/>
      <c r="B46" s="11" t="s">
        <v>19</v>
      </c>
      <c r="D46" s="14">
        <v>170834.68642999997</v>
      </c>
      <c r="E46" s="14">
        <v>159389.97714999999</v>
      </c>
      <c r="F46" s="14">
        <v>168148.64175000001</v>
      </c>
      <c r="G46" s="14">
        <v>162739.99155999997</v>
      </c>
      <c r="H46" s="14">
        <v>661113.29688999988</v>
      </c>
      <c r="I46" s="14">
        <v>130123.5</v>
      </c>
      <c r="J46" s="14">
        <v>147530.56</v>
      </c>
      <c r="K46" s="14">
        <v>154385.12</v>
      </c>
      <c r="L46" s="14">
        <v>157260.46</v>
      </c>
      <c r="M46" s="14">
        <v>589299.28814000008</v>
      </c>
      <c r="N46" s="14">
        <v>474298.58250999998</v>
      </c>
      <c r="O46" s="14">
        <v>406889.78538999998</v>
      </c>
      <c r="P46" s="14">
        <v>433788.39428999997</v>
      </c>
    </row>
    <row r="47" spans="1:16" s="8" customFormat="1" x14ac:dyDescent="0.25">
      <c r="A47" s="6"/>
      <c r="B47" s="11" t="s">
        <v>113</v>
      </c>
      <c r="D47" s="14">
        <v>1963076776</v>
      </c>
      <c r="E47" s="14">
        <v>1963076776</v>
      </c>
      <c r="F47" s="14">
        <v>1963076776</v>
      </c>
      <c r="G47" s="14">
        <v>1963076776</v>
      </c>
      <c r="H47" s="14">
        <v>1963076776</v>
      </c>
      <c r="I47" s="17">
        <v>1963076776</v>
      </c>
      <c r="J47" s="17">
        <v>1963076776</v>
      </c>
      <c r="K47" s="17">
        <v>1963076776</v>
      </c>
      <c r="L47" s="17">
        <v>1963076776</v>
      </c>
      <c r="M47" s="17">
        <v>1963076776</v>
      </c>
      <c r="N47" s="17">
        <v>1963076776</v>
      </c>
      <c r="O47" s="14">
        <v>1963076776</v>
      </c>
      <c r="P47" s="14">
        <v>1963076776</v>
      </c>
    </row>
    <row r="48" spans="1:16" s="8" customFormat="1" x14ac:dyDescent="0.25">
      <c r="A48" s="6"/>
      <c r="B48" s="1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s="8" customFormat="1" ht="15" customHeight="1" x14ac:dyDescent="0.25">
      <c r="A49" s="6"/>
      <c r="B49" s="11" t="s">
        <v>145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s="8" customFormat="1" ht="15" customHeight="1" outlineLevel="1" x14ac:dyDescent="0.25">
      <c r="A50" s="6"/>
      <c r="B50" s="11" t="s">
        <v>91</v>
      </c>
      <c r="D50" s="82">
        <v>3.5891607805693358E-2</v>
      </c>
      <c r="E50" s="82">
        <v>4.8565275303479385E-2</v>
      </c>
      <c r="F50" s="82">
        <v>9.1816588256600953E-2</v>
      </c>
      <c r="G50" s="82">
        <v>0.11116782946799422</v>
      </c>
      <c r="H50" s="82">
        <v>0.28744130083376795</v>
      </c>
      <c r="I50" s="82">
        <v>0.17857736094983989</v>
      </c>
      <c r="J50" s="82">
        <v>0.26670123471523355</v>
      </c>
      <c r="K50" s="82">
        <v>0.14958731802550754</v>
      </c>
      <c r="L50" s="82">
        <v>0.17262654937546873</v>
      </c>
      <c r="M50" s="82">
        <v>0.76749265154568769</v>
      </c>
      <c r="N50" s="82">
        <v>0.4514438294134247</v>
      </c>
      <c r="O50" s="82">
        <v>0.30342356790226782</v>
      </c>
      <c r="P50" s="82">
        <v>4.1401367115670709E-3</v>
      </c>
    </row>
    <row r="51" spans="1:16" s="8" customFormat="1" ht="15" customHeight="1" outlineLevel="1" x14ac:dyDescent="0.25">
      <c r="A51" s="6"/>
      <c r="B51" s="11" t="s">
        <v>92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</row>
    <row r="52" spans="1:16" s="8" customFormat="1" ht="15" customHeight="1" x14ac:dyDescent="0.25">
      <c r="A52" s="6"/>
      <c r="B52" s="11" t="s">
        <v>93</v>
      </c>
      <c r="D52" s="82">
        <v>3.5891607805693358E-2</v>
      </c>
      <c r="E52" s="82">
        <v>4.8565275303479385E-2</v>
      </c>
      <c r="F52" s="82">
        <v>9.1816588256600953E-2</v>
      </c>
      <c r="G52" s="82">
        <v>0.11116782946799422</v>
      </c>
      <c r="H52" s="82">
        <v>0.28744130083376795</v>
      </c>
      <c r="I52" s="82">
        <v>0.17857736094983989</v>
      </c>
      <c r="J52" s="82">
        <v>0.26670123471523355</v>
      </c>
      <c r="K52" s="82">
        <v>0.14958731802550754</v>
      </c>
      <c r="L52" s="82">
        <v>0.17262654937546873</v>
      </c>
      <c r="M52" s="82">
        <v>0.76749265154568769</v>
      </c>
      <c r="N52" s="82">
        <v>0.4514438294134247</v>
      </c>
      <c r="O52" s="82">
        <v>0.30342356790226782</v>
      </c>
      <c r="P52" s="82">
        <v>4.1401367115670709E-3</v>
      </c>
    </row>
    <row r="53" spans="1:16" s="8" customFormat="1" ht="15" customHeight="1" x14ac:dyDescent="0.25">
      <c r="A53" s="6"/>
      <c r="B53" s="11" t="s">
        <v>20</v>
      </c>
      <c r="D53" s="83">
        <v>0</v>
      </c>
      <c r="E53" s="83">
        <v>0</v>
      </c>
      <c r="F53" s="83">
        <v>0</v>
      </c>
      <c r="G53" s="83">
        <v>0</v>
      </c>
      <c r="H53" s="83">
        <v>0.12</v>
      </c>
      <c r="I53" s="83">
        <v>0</v>
      </c>
      <c r="J53" s="83">
        <v>0</v>
      </c>
      <c r="K53" s="83">
        <v>0</v>
      </c>
      <c r="L53" s="83">
        <v>0</v>
      </c>
      <c r="M53" s="83">
        <v>0.12</v>
      </c>
      <c r="N53" s="83">
        <v>0.11</v>
      </c>
      <c r="O53" s="83">
        <v>0.100000164231987</v>
      </c>
      <c r="P53" s="83">
        <v>9.0000045927903102E-2</v>
      </c>
    </row>
    <row r="54" spans="1:16" s="8" customFormat="1" x14ac:dyDescent="0.25">
      <c r="A54" s="6"/>
      <c r="B54" s="11"/>
      <c r="N54" s="123"/>
      <c r="O54" s="123"/>
      <c r="P54" s="123"/>
    </row>
    <row r="55" spans="1:16" x14ac:dyDescent="0.25">
      <c r="B55" s="124"/>
      <c r="L55" s="124"/>
      <c r="N55" s="122"/>
      <c r="O55" s="90"/>
      <c r="P55" s="90"/>
    </row>
    <row r="56" spans="1:16" s="112" customFormat="1" ht="33" customHeight="1" x14ac:dyDescent="0.25">
      <c r="A56" s="110" t="s">
        <v>21</v>
      </c>
      <c r="B56" s="137" t="s">
        <v>121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1:16" s="112" customFormat="1" ht="32.25" customHeight="1" x14ac:dyDescent="0.25">
      <c r="A57" s="110" t="s">
        <v>22</v>
      </c>
      <c r="B57" s="137" t="s">
        <v>104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1:16" s="112" customFormat="1" ht="20.25" customHeight="1" x14ac:dyDescent="0.25">
      <c r="A58" s="110" t="s">
        <v>23</v>
      </c>
      <c r="B58" s="137" t="s">
        <v>105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</row>
    <row r="60" spans="1:16" x14ac:dyDescent="0.25">
      <c r="B60" s="115"/>
    </row>
  </sheetData>
  <mergeCells count="4">
    <mergeCell ref="B58:P58"/>
    <mergeCell ref="M9:P9"/>
    <mergeCell ref="B56:P56"/>
    <mergeCell ref="B57:P57"/>
  </mergeCells>
  <pageMargins left="0.7" right="0.7" top="0.75" bottom="0.75" header="0.3" footer="0.3"/>
  <pageSetup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="85" zoomScaleNormal="85" zoomScaleSheetLayoutView="80" workbookViewId="0">
      <selection activeCell="K21" sqref="K21"/>
    </sheetView>
  </sheetViews>
  <sheetFormatPr baseColWidth="10" defaultColWidth="11.42578125" defaultRowHeight="15" x14ac:dyDescent="0.25"/>
  <cols>
    <col min="1" max="1" width="4.42578125" style="19" customWidth="1"/>
    <col min="2" max="2" width="59.5703125" style="8" customWidth="1"/>
    <col min="3" max="3" width="1.42578125" style="25" customWidth="1"/>
    <col min="4" max="5" width="15.85546875" style="25" customWidth="1"/>
    <col min="6" max="8" width="15.7109375" style="8" customWidth="1"/>
    <col min="9" max="16384" width="11.42578125" style="8"/>
  </cols>
  <sheetData>
    <row r="1" spans="1:8" s="3" customFormat="1" x14ac:dyDescent="0.25">
      <c r="A1" s="118" t="s">
        <v>24</v>
      </c>
      <c r="B1" s="2"/>
      <c r="F1" s="4"/>
      <c r="G1" s="4"/>
      <c r="H1" s="4"/>
    </row>
    <row r="2" spans="1:8" s="3" customFormat="1" x14ac:dyDescent="0.25">
      <c r="A2" s="118"/>
      <c r="B2" s="114" t="s">
        <v>127</v>
      </c>
      <c r="F2" s="4"/>
      <c r="G2" s="4"/>
      <c r="H2" s="4"/>
    </row>
    <row r="3" spans="1:8" s="3" customFormat="1" x14ac:dyDescent="0.25">
      <c r="A3" s="118"/>
      <c r="B3" s="114" t="s">
        <v>128</v>
      </c>
      <c r="F3" s="4"/>
      <c r="G3" s="4"/>
      <c r="H3" s="4"/>
    </row>
    <row r="4" spans="1:8" s="3" customFormat="1" x14ac:dyDescent="0.25">
      <c r="A4" s="118"/>
      <c r="B4" s="8" t="s">
        <v>129</v>
      </c>
      <c r="F4" s="4"/>
      <c r="G4" s="4"/>
      <c r="H4" s="4"/>
    </row>
    <row r="5" spans="1:8" x14ac:dyDescent="0.25">
      <c r="B5" s="8" t="s">
        <v>130</v>
      </c>
    </row>
    <row r="6" spans="1:8" ht="15.75" customHeight="1" x14ac:dyDescent="0.25">
      <c r="B6" s="7" t="s">
        <v>25</v>
      </c>
      <c r="C6" s="8"/>
      <c r="D6" s="138" t="s">
        <v>26</v>
      </c>
      <c r="E6" s="138"/>
      <c r="F6" s="138"/>
      <c r="G6" s="138"/>
      <c r="H6" s="138"/>
    </row>
    <row r="7" spans="1:8" x14ac:dyDescent="0.25">
      <c r="B7" s="7" t="s">
        <v>3</v>
      </c>
      <c r="C7" s="21"/>
      <c r="D7" s="98">
        <v>2019</v>
      </c>
      <c r="E7" s="98" t="s">
        <v>126</v>
      </c>
      <c r="F7" s="98" t="s">
        <v>142</v>
      </c>
      <c r="G7" s="98" t="s">
        <v>143</v>
      </c>
      <c r="H7" s="98" t="s">
        <v>144</v>
      </c>
    </row>
    <row r="8" spans="1:8" ht="20.25" customHeight="1" x14ac:dyDescent="0.25">
      <c r="B8" s="10" t="s">
        <v>27</v>
      </c>
      <c r="C8" s="22"/>
      <c r="D8" s="22"/>
      <c r="E8" s="22"/>
      <c r="F8" s="23"/>
      <c r="G8" s="23"/>
      <c r="H8" s="23"/>
    </row>
    <row r="9" spans="1:8" ht="8.25" customHeight="1" x14ac:dyDescent="0.25">
      <c r="B9" s="11"/>
      <c r="C9" s="22"/>
      <c r="D9" s="22"/>
      <c r="E9" s="22"/>
      <c r="F9" s="20"/>
      <c r="G9" s="20"/>
      <c r="H9" s="20"/>
    </row>
    <row r="10" spans="1:8" x14ac:dyDescent="0.25">
      <c r="B10" s="10" t="s">
        <v>28</v>
      </c>
      <c r="C10" s="22"/>
      <c r="D10" s="24">
        <v>8757320.1610700004</v>
      </c>
      <c r="E10" s="24">
        <v>8121822.8765799981</v>
      </c>
      <c r="F10" s="24">
        <v>7727282.8910700008</v>
      </c>
      <c r="G10" s="24">
        <v>5622556.4139</v>
      </c>
      <c r="H10" s="24">
        <v>5480389.1195699982</v>
      </c>
    </row>
    <row r="11" spans="1:8" x14ac:dyDescent="0.25">
      <c r="B11" s="11" t="s">
        <v>29</v>
      </c>
      <c r="C11" s="22"/>
      <c r="D11" s="24">
        <v>6539580.873420001</v>
      </c>
      <c r="E11" s="24">
        <v>5817608.7814000007</v>
      </c>
      <c r="F11" s="24">
        <v>5349753.4760500006</v>
      </c>
      <c r="G11" s="24">
        <v>4135976.9405499999</v>
      </c>
      <c r="H11" s="24">
        <v>4207565.5869800001</v>
      </c>
    </row>
    <row r="12" spans="1:8" x14ac:dyDescent="0.25">
      <c r="B12" s="11" t="s">
        <v>146</v>
      </c>
      <c r="C12" s="22"/>
      <c r="D12" s="24">
        <v>2217739.2876499994</v>
      </c>
      <c r="E12" s="24">
        <v>2304214.0951799974</v>
      </c>
      <c r="F12" s="24">
        <v>2377530.4150200002</v>
      </c>
      <c r="G12" s="24">
        <v>1486579.4733500001</v>
      </c>
      <c r="H12" s="24">
        <v>1272823.5325899981</v>
      </c>
    </row>
    <row r="13" spans="1:8" x14ac:dyDescent="0.25">
      <c r="B13" s="10" t="s">
        <v>30</v>
      </c>
      <c r="C13" s="22"/>
      <c r="D13" s="24">
        <v>4176114.5647100001</v>
      </c>
      <c r="E13" s="24">
        <v>4423889.3389500007</v>
      </c>
      <c r="F13" s="24">
        <v>4395283.4789300002</v>
      </c>
      <c r="G13" s="24">
        <v>2700313.9503100002</v>
      </c>
      <c r="H13" s="24">
        <v>2582204.4909399995</v>
      </c>
    </row>
    <row r="14" spans="1:8" x14ac:dyDescent="0.25">
      <c r="B14" s="11" t="s">
        <v>31</v>
      </c>
      <c r="C14" s="22"/>
      <c r="D14" s="24">
        <v>519964.57009000005</v>
      </c>
      <c r="E14" s="24">
        <v>250541.21390999996</v>
      </c>
      <c r="F14" s="24">
        <v>337779.26933000004</v>
      </c>
      <c r="G14" s="24">
        <v>183463.45815000002</v>
      </c>
      <c r="H14" s="24">
        <v>151490.57215000002</v>
      </c>
    </row>
    <row r="15" spans="1:8" x14ac:dyDescent="0.25">
      <c r="B15" s="11" t="s">
        <v>147</v>
      </c>
      <c r="C15" s="22"/>
      <c r="D15" s="24">
        <v>3656149.99462</v>
      </c>
      <c r="E15" s="24">
        <v>4173348.1250400008</v>
      </c>
      <c r="F15" s="24">
        <v>4054740.9126000004</v>
      </c>
      <c r="G15" s="24">
        <v>2506603.4621600006</v>
      </c>
      <c r="H15" s="24">
        <v>2419046.5817899997</v>
      </c>
    </row>
    <row r="16" spans="1:8" ht="15" customHeight="1" x14ac:dyDescent="0.25">
      <c r="B16" s="11" t="s">
        <v>32</v>
      </c>
      <c r="C16" s="22"/>
      <c r="D16" s="24">
        <v>2098.1329999999998</v>
      </c>
      <c r="E16" s="24">
        <v>2148.7049999999999</v>
      </c>
      <c r="F16" s="24">
        <v>2763.297</v>
      </c>
      <c r="G16" s="24">
        <v>10248.030000000001</v>
      </c>
      <c r="H16" s="24">
        <v>11667.337</v>
      </c>
    </row>
    <row r="17" spans="2:8" x14ac:dyDescent="0.25">
      <c r="B17" s="11"/>
      <c r="C17" s="22"/>
      <c r="D17" s="24"/>
      <c r="E17" s="24"/>
      <c r="F17" s="24"/>
      <c r="G17" s="24"/>
      <c r="H17" s="24"/>
    </row>
    <row r="18" spans="2:8" x14ac:dyDescent="0.25">
      <c r="B18" s="10" t="s">
        <v>33</v>
      </c>
      <c r="C18" s="22"/>
      <c r="D18" s="24">
        <v>12935532.85878</v>
      </c>
      <c r="E18" s="24">
        <v>12547860.920529999</v>
      </c>
      <c r="F18" s="24">
        <v>12122566.370000001</v>
      </c>
      <c r="G18" s="24">
        <v>8322870.3642100003</v>
      </c>
      <c r="H18" s="24">
        <v>8062592.6105099972</v>
      </c>
    </row>
    <row r="19" spans="2:8" x14ac:dyDescent="0.25">
      <c r="B19" s="11"/>
      <c r="C19" s="22"/>
      <c r="D19" s="24"/>
      <c r="E19" s="24"/>
      <c r="F19" s="24"/>
      <c r="G19" s="24"/>
      <c r="H19" s="24"/>
    </row>
    <row r="20" spans="2:8" ht="15" customHeight="1" x14ac:dyDescent="0.25">
      <c r="B20" s="11" t="s">
        <v>148</v>
      </c>
      <c r="C20" s="22"/>
      <c r="D20" s="24">
        <v>6611665.234360001</v>
      </c>
      <c r="E20" s="24">
        <v>6393252.5191300008</v>
      </c>
      <c r="F20" s="24">
        <v>5010424.0185700012</v>
      </c>
      <c r="G20" s="24">
        <v>4391297.5800400013</v>
      </c>
      <c r="H20" s="24">
        <v>4033148.4082079427</v>
      </c>
    </row>
    <row r="21" spans="2:8" x14ac:dyDescent="0.25">
      <c r="B21" s="11" t="s">
        <v>18</v>
      </c>
      <c r="C21" s="22"/>
      <c r="D21" s="24">
        <v>1103207.7973999998</v>
      </c>
      <c r="E21" s="24">
        <v>1091320.75089</v>
      </c>
      <c r="F21" s="24">
        <v>842346.75806000002</v>
      </c>
      <c r="G21" s="24">
        <v>775295.46559999988</v>
      </c>
      <c r="H21" s="24">
        <v>769848.92016205587</v>
      </c>
    </row>
    <row r="22" spans="2:8" x14ac:dyDescent="0.25">
      <c r="B22" s="11"/>
      <c r="C22" s="22"/>
      <c r="D22" s="24"/>
      <c r="E22" s="24"/>
      <c r="F22" s="24"/>
      <c r="G22" s="24"/>
      <c r="H22" s="24"/>
    </row>
    <row r="23" spans="2:8" x14ac:dyDescent="0.25">
      <c r="B23" s="10" t="s">
        <v>34</v>
      </c>
      <c r="C23" s="22"/>
      <c r="D23" s="24">
        <v>3452535.4266400002</v>
      </c>
      <c r="E23" s="24">
        <v>3236757.6938199997</v>
      </c>
      <c r="F23" s="24">
        <v>3442520.6632400001</v>
      </c>
      <c r="G23" s="24">
        <v>1324784.7038399999</v>
      </c>
      <c r="H23" s="24">
        <v>1558978.6776200004</v>
      </c>
    </row>
    <row r="24" spans="2:8" x14ac:dyDescent="0.25">
      <c r="B24" s="113"/>
      <c r="C24" s="22"/>
      <c r="D24" s="24"/>
      <c r="E24" s="24"/>
      <c r="F24" s="24"/>
      <c r="G24" s="24"/>
      <c r="H24" s="24"/>
    </row>
    <row r="25" spans="2:8" x14ac:dyDescent="0.25">
      <c r="B25" s="11" t="s">
        <v>150</v>
      </c>
      <c r="C25" s="22"/>
      <c r="D25" s="24">
        <v>298218.84915999998</v>
      </c>
      <c r="E25" s="24">
        <v>65798.460000000006</v>
      </c>
      <c r="F25" s="24">
        <v>69005.402000000002</v>
      </c>
      <c r="G25" s="24">
        <v>0</v>
      </c>
      <c r="H25" s="24">
        <v>0</v>
      </c>
    </row>
    <row r="26" spans="2:8" x14ac:dyDescent="0.25">
      <c r="B26" s="11" t="s">
        <v>35</v>
      </c>
      <c r="C26" s="22"/>
      <c r="D26" s="24">
        <v>1628892.39747</v>
      </c>
      <c r="E26" s="24">
        <v>1637101.2358299999</v>
      </c>
      <c r="F26" s="24">
        <v>1716337.3019500002</v>
      </c>
      <c r="G26" s="24">
        <v>396741.92713000003</v>
      </c>
      <c r="H26" s="24">
        <v>607237.1335</v>
      </c>
    </row>
    <row r="27" spans="2:8" x14ac:dyDescent="0.25">
      <c r="B27" s="11" t="s">
        <v>86</v>
      </c>
      <c r="C27" s="22"/>
      <c r="D27" s="24">
        <v>403278.31400999997</v>
      </c>
      <c r="E27" s="24">
        <v>474431.49163999996</v>
      </c>
      <c r="F27" s="24">
        <v>513356.99330999999</v>
      </c>
      <c r="G27" s="24">
        <v>609004.45531999995</v>
      </c>
      <c r="H27" s="24">
        <v>609514.05370000005</v>
      </c>
    </row>
    <row r="28" spans="2:8" x14ac:dyDescent="0.25">
      <c r="B28" s="11" t="s">
        <v>36</v>
      </c>
      <c r="C28" s="22"/>
      <c r="D28" s="24">
        <v>1122145.8660000004</v>
      </c>
      <c r="E28" s="24">
        <v>1059426.5063499999</v>
      </c>
      <c r="F28" s="24">
        <v>1143821.9659799999</v>
      </c>
      <c r="G28" s="24">
        <v>319039.32138999994</v>
      </c>
      <c r="H28" s="24">
        <v>342227.49042000039</v>
      </c>
    </row>
    <row r="29" spans="2:8" x14ac:dyDescent="0.25">
      <c r="B29" s="11"/>
      <c r="C29" s="22"/>
      <c r="D29" s="24"/>
      <c r="E29" s="24"/>
      <c r="F29" s="24"/>
      <c r="G29" s="24"/>
      <c r="H29" s="24"/>
    </row>
    <row r="30" spans="2:8" x14ac:dyDescent="0.25">
      <c r="B30" s="10" t="s">
        <v>37</v>
      </c>
      <c r="C30" s="22"/>
      <c r="D30" s="24">
        <v>1768124.6135200001</v>
      </c>
      <c r="E30" s="24">
        <v>1826529.9566499998</v>
      </c>
      <c r="F30" s="24">
        <v>2827273.7300699996</v>
      </c>
      <c r="G30" s="24">
        <v>1831491.6146799999</v>
      </c>
      <c r="H30" s="24">
        <v>1700616.6044899998</v>
      </c>
    </row>
    <row r="31" spans="2:8" x14ac:dyDescent="0.25">
      <c r="B31" s="11"/>
      <c r="C31" s="22"/>
      <c r="D31" s="24"/>
      <c r="E31" s="24"/>
      <c r="F31" s="24"/>
      <c r="G31" s="24"/>
      <c r="H31" s="24"/>
    </row>
    <row r="32" spans="2:8" x14ac:dyDescent="0.25">
      <c r="B32" s="11" t="s">
        <v>150</v>
      </c>
      <c r="C32" s="22"/>
      <c r="D32" s="24">
        <v>40545.823970000005</v>
      </c>
      <c r="E32" s="24">
        <v>8030.3209999999999</v>
      </c>
      <c r="F32" s="24">
        <v>8030.3210000000008</v>
      </c>
      <c r="G32" s="24">
        <v>0</v>
      </c>
      <c r="H32" s="24">
        <v>0</v>
      </c>
    </row>
    <row r="33" spans="1:8" x14ac:dyDescent="0.25">
      <c r="B33" s="11" t="s">
        <v>35</v>
      </c>
      <c r="C33" s="22"/>
      <c r="D33" s="24">
        <v>559782.07290000014</v>
      </c>
      <c r="E33" s="24">
        <v>399856.12670999992</v>
      </c>
      <c r="F33" s="24">
        <v>1505570.42404</v>
      </c>
      <c r="G33" s="24">
        <v>821892.69260999991</v>
      </c>
      <c r="H33" s="24">
        <v>913785.95241999987</v>
      </c>
    </row>
    <row r="34" spans="1:8" x14ac:dyDescent="0.25">
      <c r="B34" s="11" t="s">
        <v>38</v>
      </c>
      <c r="C34" s="22"/>
      <c r="D34" s="24">
        <v>1167796.7166499998</v>
      </c>
      <c r="E34" s="24">
        <v>1418643.5089399999</v>
      </c>
      <c r="F34" s="24">
        <v>1313673.9850299996</v>
      </c>
      <c r="G34" s="24">
        <v>1009598.92207</v>
      </c>
      <c r="H34" s="24">
        <v>786830.65206999995</v>
      </c>
    </row>
    <row r="35" spans="1:8" x14ac:dyDescent="0.25">
      <c r="B35" s="11"/>
      <c r="C35" s="22"/>
      <c r="D35" s="24"/>
      <c r="E35" s="24"/>
      <c r="F35" s="24"/>
      <c r="G35" s="24"/>
      <c r="H35" s="24"/>
    </row>
    <row r="36" spans="1:8" x14ac:dyDescent="0.25">
      <c r="B36" s="10" t="s">
        <v>39</v>
      </c>
      <c r="C36" s="22"/>
      <c r="D36" s="24">
        <v>5220660.0401600003</v>
      </c>
      <c r="E36" s="24">
        <v>5063287.6504699998</v>
      </c>
      <c r="F36" s="24">
        <v>6269795.3933099993</v>
      </c>
      <c r="G36" s="24">
        <v>3156277.3185199997</v>
      </c>
      <c r="H36" s="24">
        <v>3259595.78211</v>
      </c>
    </row>
    <row r="37" spans="1:8" x14ac:dyDescent="0.25">
      <c r="B37" s="10" t="s">
        <v>40</v>
      </c>
      <c r="C37" s="22"/>
      <c r="D37" s="24">
        <v>12935533.07192</v>
      </c>
      <c r="E37" s="24">
        <v>12547860.92049</v>
      </c>
      <c r="F37" s="24">
        <v>12122566.16994</v>
      </c>
      <c r="G37" s="24">
        <v>8322870.3641600013</v>
      </c>
      <c r="H37" s="24">
        <v>8062593.1104799984</v>
      </c>
    </row>
    <row r="38" spans="1:8" x14ac:dyDescent="0.25">
      <c r="B38" s="11"/>
      <c r="C38" s="22"/>
      <c r="D38" s="20"/>
      <c r="E38" s="20"/>
      <c r="F38" s="20"/>
      <c r="G38" s="20"/>
      <c r="H38" s="20"/>
    </row>
    <row r="39" spans="1:8" x14ac:dyDescent="0.25">
      <c r="B39" s="11" t="s">
        <v>149</v>
      </c>
      <c r="C39" s="22"/>
      <c r="D39" s="24">
        <v>1963076776</v>
      </c>
      <c r="E39" s="24">
        <v>1963076776</v>
      </c>
      <c r="F39" s="17">
        <v>1963076776</v>
      </c>
      <c r="G39" s="24">
        <v>1963076776</v>
      </c>
      <c r="H39" s="24">
        <v>1963076776</v>
      </c>
    </row>
    <row r="41" spans="1:8" x14ac:dyDescent="0.25">
      <c r="E41" s="126"/>
      <c r="F41" s="26"/>
      <c r="G41" s="26"/>
      <c r="H41" s="26"/>
    </row>
    <row r="42" spans="1:8" s="112" customFormat="1" ht="29.25" customHeight="1" x14ac:dyDescent="0.25">
      <c r="A42" s="110"/>
      <c r="B42" s="139"/>
      <c r="C42" s="140"/>
      <c r="D42" s="140"/>
      <c r="E42" s="140"/>
      <c r="F42" s="140"/>
      <c r="G42" s="140"/>
      <c r="H42" s="140"/>
    </row>
    <row r="43" spans="1:8" s="112" customFormat="1" ht="32.25" customHeight="1" x14ac:dyDescent="0.25">
      <c r="A43" s="110"/>
      <c r="B43" s="137"/>
      <c r="C43" s="137"/>
      <c r="D43" s="137"/>
      <c r="E43" s="137"/>
      <c r="F43" s="137"/>
      <c r="G43" s="137"/>
      <c r="H43" s="137"/>
    </row>
    <row r="44" spans="1:8" s="112" customFormat="1" ht="32.25" customHeight="1" x14ac:dyDescent="0.25">
      <c r="A44" s="110"/>
      <c r="B44" s="137"/>
      <c r="C44" s="137"/>
      <c r="D44" s="137"/>
      <c r="E44" s="137"/>
      <c r="F44" s="137"/>
      <c r="G44" s="137"/>
      <c r="H44" s="137"/>
    </row>
    <row r="45" spans="1:8" x14ac:dyDescent="0.25">
      <c r="F45" s="27"/>
      <c r="G45" s="27"/>
      <c r="H45" s="27"/>
    </row>
  </sheetData>
  <mergeCells count="4">
    <mergeCell ref="B42:H42"/>
    <mergeCell ref="B43:H43"/>
    <mergeCell ref="B44:H44"/>
    <mergeCell ref="D6:H6"/>
  </mergeCells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="85" zoomScaleNormal="85" zoomScaleSheetLayoutView="80" workbookViewId="0">
      <pane xSplit="3" ySplit="7" topLeftCell="D8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42578125" defaultRowHeight="15" outlineLevelRow="1" x14ac:dyDescent="0.25"/>
  <cols>
    <col min="1" max="1" width="4.28515625" style="3" customWidth="1"/>
    <col min="2" max="2" width="67.5703125" style="3" customWidth="1"/>
    <col min="3" max="3" width="2.28515625" style="3" customWidth="1"/>
    <col min="4" max="5" width="14" style="8" customWidth="1"/>
    <col min="6" max="6" width="14" style="32" customWidth="1"/>
    <col min="7" max="8" width="14" style="41" customWidth="1"/>
    <col min="9" max="16384" width="11.42578125" style="3"/>
  </cols>
  <sheetData>
    <row r="1" spans="1:8" ht="15.75" x14ac:dyDescent="0.25">
      <c r="A1" s="1" t="s">
        <v>41</v>
      </c>
      <c r="B1" s="2"/>
      <c r="F1" s="12"/>
      <c r="G1" s="4"/>
      <c r="H1" s="4"/>
    </row>
    <row r="2" spans="1:8" ht="15.75" x14ac:dyDescent="0.25">
      <c r="A2" s="1"/>
      <c r="F2" s="12"/>
      <c r="G2" s="4"/>
      <c r="H2" s="4"/>
    </row>
    <row r="3" spans="1:8" ht="15.75" x14ac:dyDescent="0.25">
      <c r="A3" s="1"/>
      <c r="B3" s="114" t="s">
        <v>127</v>
      </c>
      <c r="C3" s="8"/>
      <c r="F3" s="12"/>
      <c r="G3" s="12"/>
      <c r="H3" s="12"/>
    </row>
    <row r="4" spans="1:8" ht="15.75" x14ac:dyDescent="0.25">
      <c r="A4" s="1"/>
      <c r="B4" s="114" t="s">
        <v>128</v>
      </c>
      <c r="F4" s="12"/>
      <c r="G4" s="4"/>
      <c r="H4" s="4"/>
    </row>
    <row r="5" spans="1:8" s="8" customFormat="1" x14ac:dyDescent="0.25">
      <c r="A5" s="19"/>
      <c r="B5" s="8" t="s">
        <v>129</v>
      </c>
      <c r="C5" s="25"/>
      <c r="D5" s="25"/>
      <c r="E5" s="25"/>
    </row>
    <row r="6" spans="1:8" ht="15" customHeight="1" x14ac:dyDescent="0.25">
      <c r="B6" s="8" t="s">
        <v>130</v>
      </c>
      <c r="C6" s="13"/>
      <c r="D6" s="13"/>
      <c r="E6" s="141" t="s">
        <v>2</v>
      </c>
      <c r="F6" s="141"/>
      <c r="G6" s="141"/>
      <c r="H6" s="141"/>
    </row>
    <row r="7" spans="1:8" x14ac:dyDescent="0.25">
      <c r="B7" s="28" t="s">
        <v>25</v>
      </c>
      <c r="C7" s="29"/>
      <c r="D7" s="98">
        <v>2019</v>
      </c>
      <c r="E7" s="98" t="s">
        <v>126</v>
      </c>
      <c r="F7" s="98" t="s">
        <v>142</v>
      </c>
      <c r="G7" s="98" t="s">
        <v>143</v>
      </c>
      <c r="H7" s="98" t="s">
        <v>151</v>
      </c>
    </row>
    <row r="8" spans="1:8" x14ac:dyDescent="0.25">
      <c r="B8" s="30"/>
      <c r="C8" s="29"/>
      <c r="D8" s="29"/>
      <c r="E8" s="29"/>
      <c r="F8" s="13"/>
      <c r="G8" s="13"/>
      <c r="H8" s="13"/>
    </row>
    <row r="9" spans="1:8" x14ac:dyDescent="0.25">
      <c r="B9" s="31" t="s">
        <v>120</v>
      </c>
      <c r="C9" s="29"/>
      <c r="D9" s="32">
        <v>630045.25965999928</v>
      </c>
      <c r="E9" s="32">
        <v>1662132</v>
      </c>
      <c r="F9" s="32">
        <v>1022927</v>
      </c>
      <c r="G9" s="32">
        <v>706929</v>
      </c>
      <c r="H9" s="32">
        <v>59778.999999999993</v>
      </c>
    </row>
    <row r="10" spans="1:8" s="8" customFormat="1" x14ac:dyDescent="0.25">
      <c r="B10" s="31"/>
      <c r="C10" s="29"/>
      <c r="D10" s="32"/>
      <c r="E10" s="32"/>
      <c r="F10" s="32"/>
      <c r="G10" s="32"/>
      <c r="H10" s="32"/>
    </row>
    <row r="11" spans="1:8" x14ac:dyDescent="0.25">
      <c r="B11" s="31" t="s">
        <v>42</v>
      </c>
      <c r="C11" s="29"/>
      <c r="D11" s="32">
        <v>661112.29688999988</v>
      </c>
      <c r="E11" s="32">
        <v>589299</v>
      </c>
      <c r="F11" s="32">
        <v>474299</v>
      </c>
      <c r="G11" s="32">
        <v>406890.00000000006</v>
      </c>
      <c r="H11" s="32">
        <v>433788</v>
      </c>
    </row>
    <row r="12" spans="1:8" x14ac:dyDescent="0.25">
      <c r="B12" s="31"/>
      <c r="C12" s="29"/>
      <c r="D12" s="32"/>
      <c r="E12" s="32"/>
      <c r="G12" s="32"/>
      <c r="H12" s="32"/>
    </row>
    <row r="13" spans="1:8" x14ac:dyDescent="0.25">
      <c r="B13" s="132" t="s">
        <v>167</v>
      </c>
      <c r="C13" s="29"/>
      <c r="D13" s="32">
        <v>-60967.003119999994</v>
      </c>
      <c r="E13" s="32">
        <v>-102772</v>
      </c>
      <c r="F13" s="32">
        <v>-68115</v>
      </c>
      <c r="G13" s="32">
        <v>-14624</v>
      </c>
      <c r="H13" s="32">
        <v>272810</v>
      </c>
    </row>
    <row r="14" spans="1:8" x14ac:dyDescent="0.25">
      <c r="B14" s="31" t="s">
        <v>43</v>
      </c>
      <c r="C14" s="29"/>
      <c r="D14" s="32">
        <v>-1544</v>
      </c>
      <c r="E14" s="32">
        <v>-7659</v>
      </c>
      <c r="F14" s="32">
        <v>2783.0000000000005</v>
      </c>
      <c r="G14" s="32">
        <v>1678.0000000000002</v>
      </c>
      <c r="H14" s="32">
        <v>3180</v>
      </c>
    </row>
    <row r="15" spans="1:8" x14ac:dyDescent="0.25">
      <c r="B15" s="33" t="s">
        <v>44</v>
      </c>
      <c r="C15" s="29"/>
      <c r="D15" s="32">
        <v>51689</v>
      </c>
      <c r="E15" s="32">
        <v>-5778</v>
      </c>
      <c r="F15" s="32">
        <v>70894</v>
      </c>
      <c r="G15" s="32">
        <v>-33936</v>
      </c>
      <c r="H15" s="32">
        <v>61486.999999999993</v>
      </c>
    </row>
    <row r="16" spans="1:8" x14ac:dyDescent="0.25">
      <c r="B16" s="31" t="s">
        <v>45</v>
      </c>
      <c r="C16" s="29"/>
      <c r="D16" s="32">
        <v>3405</v>
      </c>
      <c r="E16" s="32">
        <v>-13014</v>
      </c>
      <c r="F16" s="32">
        <v>19484</v>
      </c>
      <c r="G16" s="32">
        <v>12699.000000000002</v>
      </c>
      <c r="H16" s="32">
        <v>5496</v>
      </c>
    </row>
    <row r="17" spans="2:8" x14ac:dyDescent="0.25">
      <c r="B17" s="33" t="s">
        <v>46</v>
      </c>
      <c r="C17" s="29"/>
      <c r="D17" s="32">
        <v>-208805</v>
      </c>
      <c r="E17" s="32">
        <v>-154366</v>
      </c>
      <c r="F17" s="32">
        <v>-273443</v>
      </c>
      <c r="G17" s="32">
        <v>182332</v>
      </c>
      <c r="H17" s="32">
        <v>-23932</v>
      </c>
    </row>
    <row r="18" spans="2:8" hidden="1" outlineLevel="1" x14ac:dyDescent="0.25">
      <c r="B18" s="33" t="s">
        <v>47</v>
      </c>
      <c r="C18" s="29"/>
      <c r="D18" s="32">
        <v>0</v>
      </c>
      <c r="E18" s="32">
        <v>0</v>
      </c>
      <c r="F18" s="32">
        <v>0</v>
      </c>
      <c r="G18" s="32">
        <v>0</v>
      </c>
      <c r="H18" s="32">
        <v>0</v>
      </c>
    </row>
    <row r="19" spans="2:8" collapsed="1" x14ac:dyDescent="0.25">
      <c r="B19" s="93" t="s">
        <v>98</v>
      </c>
      <c r="C19" s="29"/>
      <c r="D19" s="32">
        <v>0</v>
      </c>
      <c r="E19" s="32">
        <v>0</v>
      </c>
      <c r="F19" s="32">
        <v>0</v>
      </c>
      <c r="G19" s="32">
        <v>0</v>
      </c>
      <c r="H19" s="32">
        <v>1739</v>
      </c>
    </row>
    <row r="20" spans="2:8" x14ac:dyDescent="0.25">
      <c r="B20" s="94" t="s">
        <v>48</v>
      </c>
      <c r="C20" s="29"/>
      <c r="D20" s="32">
        <v>572683.69999999995</v>
      </c>
      <c r="E20" s="32">
        <v>-228577</v>
      </c>
      <c r="F20" s="32">
        <v>-864970</v>
      </c>
      <c r="G20" s="32">
        <v>-162373</v>
      </c>
      <c r="H20" s="32">
        <v>509144</v>
      </c>
    </row>
    <row r="21" spans="2:8" ht="5.0999999999999996" customHeight="1" x14ac:dyDescent="0.25">
      <c r="B21" s="34"/>
      <c r="C21" s="29"/>
      <c r="D21" s="35"/>
      <c r="E21" s="35"/>
      <c r="F21" s="35"/>
      <c r="G21" s="35"/>
      <c r="H21" s="35"/>
    </row>
    <row r="22" spans="2:8" x14ac:dyDescent="0.25">
      <c r="B22" s="36" t="s">
        <v>111</v>
      </c>
      <c r="C22" s="29"/>
      <c r="D22" s="37">
        <v>1647619.2534299991</v>
      </c>
      <c r="E22" s="37">
        <v>1739265</v>
      </c>
      <c r="F22" s="37">
        <v>383859</v>
      </c>
      <c r="G22" s="37">
        <v>1099595</v>
      </c>
      <c r="H22" s="37">
        <v>1323491</v>
      </c>
    </row>
    <row r="23" spans="2:8" x14ac:dyDescent="0.25">
      <c r="B23" s="33"/>
      <c r="C23" s="29"/>
      <c r="D23" s="32"/>
      <c r="E23" s="32"/>
      <c r="G23" s="32"/>
      <c r="H23" s="32"/>
    </row>
    <row r="24" spans="2:8" x14ac:dyDescent="0.25">
      <c r="B24" s="33" t="s">
        <v>49</v>
      </c>
      <c r="C24" s="29"/>
      <c r="D24" s="32">
        <v>-1052252</v>
      </c>
      <c r="E24" s="32">
        <v>-520250</v>
      </c>
      <c r="F24" s="32">
        <v>-409401.99999999994</v>
      </c>
      <c r="G24" s="32">
        <v>-435460.00000000006</v>
      </c>
      <c r="H24" s="32">
        <v>-466642.99999999994</v>
      </c>
    </row>
    <row r="25" spans="2:8" x14ac:dyDescent="0.25">
      <c r="B25" s="38" t="s">
        <v>50</v>
      </c>
      <c r="C25" s="29"/>
      <c r="D25" s="32">
        <v>788</v>
      </c>
      <c r="E25" s="32">
        <v>861</v>
      </c>
      <c r="F25" s="32">
        <v>1124</v>
      </c>
      <c r="G25" s="32">
        <v>1212</v>
      </c>
      <c r="H25" s="32">
        <v>1217</v>
      </c>
    </row>
    <row r="26" spans="2:8" x14ac:dyDescent="0.25">
      <c r="B26" s="93" t="s">
        <v>99</v>
      </c>
      <c r="C26" s="29"/>
      <c r="D26" s="32">
        <v>0</v>
      </c>
      <c r="E26" s="32">
        <v>0</v>
      </c>
      <c r="F26" s="32">
        <v>0</v>
      </c>
      <c r="G26" s="32">
        <v>0</v>
      </c>
      <c r="H26" s="32">
        <v>-672.60699999999997</v>
      </c>
    </row>
    <row r="27" spans="2:8" x14ac:dyDescent="0.25">
      <c r="B27" s="33" t="s">
        <v>87</v>
      </c>
      <c r="C27" s="29"/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2:8" x14ac:dyDescent="0.25">
      <c r="B28" s="39" t="s">
        <v>51</v>
      </c>
      <c r="C28" s="29"/>
      <c r="D28" s="32">
        <v>0</v>
      </c>
      <c r="E28" s="32">
        <v>0</v>
      </c>
      <c r="F28" s="32">
        <v>-1890989</v>
      </c>
      <c r="G28" s="32">
        <v>0</v>
      </c>
      <c r="H28" s="32">
        <v>0</v>
      </c>
    </row>
    <row r="29" spans="2:8" x14ac:dyDescent="0.25">
      <c r="B29" s="39" t="s">
        <v>52</v>
      </c>
      <c r="C29" s="29"/>
      <c r="D29" s="32">
        <v>0</v>
      </c>
      <c r="E29" s="32">
        <v>0</v>
      </c>
      <c r="F29" s="32">
        <v>278162</v>
      </c>
      <c r="G29" s="32">
        <v>0</v>
      </c>
      <c r="H29" s="32">
        <v>0</v>
      </c>
    </row>
    <row r="30" spans="2:8" hidden="1" outlineLevel="1" x14ac:dyDescent="0.25">
      <c r="B30" s="33" t="s">
        <v>152</v>
      </c>
      <c r="C30" s="29"/>
      <c r="D30" s="32">
        <v>0</v>
      </c>
      <c r="E30" s="32">
        <v>0</v>
      </c>
      <c r="F30" s="32">
        <v>0</v>
      </c>
      <c r="G30" s="32">
        <v>0</v>
      </c>
      <c r="H30" s="32">
        <v>0</v>
      </c>
    </row>
    <row r="31" spans="2:8" collapsed="1" x14ac:dyDescent="0.25">
      <c r="B31" s="92" t="s">
        <v>122</v>
      </c>
      <c r="C31" s="29"/>
      <c r="D31" s="32">
        <v>0</v>
      </c>
      <c r="E31" s="32">
        <v>0</v>
      </c>
      <c r="F31" s="32">
        <v>0</v>
      </c>
      <c r="G31" s="32">
        <v>-114449</v>
      </c>
      <c r="H31" s="32">
        <v>-9600</v>
      </c>
    </row>
    <row r="32" spans="2:8" x14ac:dyDescent="0.25">
      <c r="B32" s="92" t="s">
        <v>160</v>
      </c>
      <c r="C32" s="29"/>
      <c r="D32" s="32">
        <v>24480</v>
      </c>
      <c r="E32" s="32">
        <v>-24480</v>
      </c>
      <c r="F32" s="32">
        <v>-23904</v>
      </c>
      <c r="G32" s="32">
        <v>-92496.000000000015</v>
      </c>
      <c r="H32" s="32">
        <v>-10416</v>
      </c>
    </row>
    <row r="33" spans="2:8" x14ac:dyDescent="0.25">
      <c r="B33" s="92" t="s">
        <v>161</v>
      </c>
      <c r="C33" s="29"/>
      <c r="D33" s="32">
        <v>0</v>
      </c>
      <c r="E33" s="32">
        <v>0</v>
      </c>
      <c r="F33" s="32">
        <v>65</v>
      </c>
      <c r="G33" s="32">
        <v>183</v>
      </c>
      <c r="H33" s="32">
        <v>0</v>
      </c>
    </row>
    <row r="34" spans="2:8" hidden="1" outlineLevel="1" x14ac:dyDescent="0.25">
      <c r="B34" s="33" t="s">
        <v>54</v>
      </c>
      <c r="C34" s="29"/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2:8" collapsed="1" x14ac:dyDescent="0.25">
      <c r="B35" s="92" t="s">
        <v>168</v>
      </c>
      <c r="C35" s="29"/>
      <c r="D35" s="32">
        <v>-163800</v>
      </c>
      <c r="E35" s="32">
        <v>86857</v>
      </c>
      <c r="F35" s="32">
        <v>14986.000000000004</v>
      </c>
      <c r="G35" s="32">
        <v>86340</v>
      </c>
      <c r="H35" s="32">
        <v>-85946</v>
      </c>
    </row>
    <row r="36" spans="2:8" hidden="1" x14ac:dyDescent="0.25">
      <c r="B36" s="33" t="s">
        <v>55</v>
      </c>
      <c r="C36" s="29"/>
      <c r="D36" s="32">
        <v>0</v>
      </c>
      <c r="E36" s="32">
        <v>0</v>
      </c>
      <c r="F36" s="32">
        <v>0</v>
      </c>
      <c r="G36" s="32">
        <v>0</v>
      </c>
      <c r="H36" s="32">
        <v>0</v>
      </c>
    </row>
    <row r="37" spans="2:8" hidden="1" outlineLevel="1" x14ac:dyDescent="0.25">
      <c r="B37" s="38" t="s">
        <v>56</v>
      </c>
      <c r="C37" s="29"/>
      <c r="D37" s="32">
        <v>0</v>
      </c>
      <c r="E37" s="32">
        <v>0</v>
      </c>
      <c r="F37" s="32">
        <v>0</v>
      </c>
      <c r="G37" s="32">
        <v>0</v>
      </c>
      <c r="H37" s="32">
        <v>0</v>
      </c>
    </row>
    <row r="38" spans="2:8" hidden="1" outlineLevel="1" x14ac:dyDescent="0.25">
      <c r="B38" s="38" t="s">
        <v>57</v>
      </c>
      <c r="C38" s="29"/>
      <c r="D38" s="32">
        <v>0</v>
      </c>
      <c r="E38" s="32">
        <v>0</v>
      </c>
      <c r="F38" s="32">
        <v>0</v>
      </c>
      <c r="G38" s="32">
        <v>0</v>
      </c>
      <c r="H38" s="32">
        <v>0</v>
      </c>
    </row>
    <row r="39" spans="2:8" ht="5.0999999999999996" customHeight="1" collapsed="1" x14ac:dyDescent="0.25">
      <c r="B39" s="34"/>
      <c r="C39" s="29"/>
      <c r="D39" s="35"/>
      <c r="E39" s="35"/>
      <c r="F39" s="35"/>
      <c r="G39" s="35"/>
      <c r="H39" s="35"/>
    </row>
    <row r="40" spans="2:8" x14ac:dyDescent="0.25">
      <c r="B40" s="36" t="s">
        <v>118</v>
      </c>
      <c r="C40" s="29"/>
      <c r="D40" s="37">
        <v>-1190784</v>
      </c>
      <c r="E40" s="37">
        <v>-457012</v>
      </c>
      <c r="F40" s="37">
        <v>-2029958</v>
      </c>
      <c r="G40" s="37">
        <v>-554670</v>
      </c>
      <c r="H40" s="37">
        <v>-572060.60699999996</v>
      </c>
    </row>
    <row r="41" spans="2:8" x14ac:dyDescent="0.25">
      <c r="B41" s="33"/>
      <c r="C41" s="29"/>
      <c r="D41" s="32"/>
      <c r="E41" s="32"/>
      <c r="G41" s="32"/>
      <c r="H41" s="32"/>
    </row>
    <row r="42" spans="2:8" x14ac:dyDescent="0.25">
      <c r="B42" s="38" t="s">
        <v>58</v>
      </c>
      <c r="C42" s="29"/>
      <c r="D42" s="32">
        <v>-235569</v>
      </c>
      <c r="E42" s="32">
        <v>-215938</v>
      </c>
      <c r="F42" s="32">
        <v>-196308</v>
      </c>
      <c r="G42" s="32">
        <v>-176677</v>
      </c>
      <c r="H42" s="32">
        <v>-176677</v>
      </c>
    </row>
    <row r="43" spans="2:8" x14ac:dyDescent="0.25">
      <c r="B43" s="38" t="s">
        <v>103</v>
      </c>
      <c r="C43" s="29"/>
      <c r="D43" s="32">
        <v>-28530</v>
      </c>
      <c r="E43" s="32">
        <v>-20940</v>
      </c>
      <c r="F43" s="32">
        <v>-30573</v>
      </c>
      <c r="G43" s="32">
        <v>-50829</v>
      </c>
      <c r="H43" s="32">
        <v>-32743.000000000004</v>
      </c>
    </row>
    <row r="44" spans="2:8" ht="15" hidden="1" customHeight="1" outlineLevel="1" x14ac:dyDescent="0.25">
      <c r="B44" s="40" t="s">
        <v>53</v>
      </c>
      <c r="C44" s="29"/>
      <c r="D44" s="32">
        <v>0</v>
      </c>
      <c r="E44" s="32">
        <v>0</v>
      </c>
      <c r="F44" s="32">
        <v>0</v>
      </c>
      <c r="G44" s="32">
        <v>0</v>
      </c>
      <c r="H44" s="32">
        <v>-74000.00003000001</v>
      </c>
    </row>
    <row r="45" spans="2:8" hidden="1" outlineLevel="1" x14ac:dyDescent="0.25">
      <c r="B45" s="33" t="s">
        <v>59</v>
      </c>
      <c r="C45" s="29"/>
      <c r="D45" s="32">
        <v>0</v>
      </c>
      <c r="E45" s="32">
        <v>0</v>
      </c>
      <c r="F45" s="32">
        <v>0</v>
      </c>
      <c r="G45" s="32">
        <v>0</v>
      </c>
      <c r="H45" s="32">
        <v>0</v>
      </c>
    </row>
    <row r="46" spans="2:8" hidden="1" outlineLevel="1" x14ac:dyDescent="0.25">
      <c r="B46" s="111" t="s">
        <v>112</v>
      </c>
      <c r="C46" s="29"/>
      <c r="D46" s="32">
        <v>0</v>
      </c>
      <c r="E46" s="32">
        <v>0</v>
      </c>
      <c r="F46" s="32">
        <v>0</v>
      </c>
      <c r="G46" s="32">
        <v>0</v>
      </c>
      <c r="H46" s="32">
        <v>30870</v>
      </c>
    </row>
    <row r="47" spans="2:8" collapsed="1" x14ac:dyDescent="0.25">
      <c r="B47" s="93" t="s">
        <v>119</v>
      </c>
      <c r="C47" s="29"/>
      <c r="D47" s="32">
        <v>-38569</v>
      </c>
      <c r="E47" s="32">
        <v>-7565</v>
      </c>
      <c r="F47" s="32">
        <v>-4157</v>
      </c>
      <c r="G47" s="32"/>
      <c r="H47" s="32"/>
    </row>
    <row r="48" spans="2:8" x14ac:dyDescent="0.25">
      <c r="B48" s="33" t="s">
        <v>60</v>
      </c>
      <c r="C48" s="29"/>
      <c r="D48" s="32">
        <v>1529766</v>
      </c>
      <c r="E48" s="32">
        <v>1188731</v>
      </c>
      <c r="F48" s="32">
        <v>3239121</v>
      </c>
      <c r="G48" s="32">
        <v>910577</v>
      </c>
      <c r="H48" s="32">
        <v>822663.00000000012</v>
      </c>
    </row>
    <row r="49" spans="2:8" x14ac:dyDescent="0.25">
      <c r="B49" s="33" t="s">
        <v>61</v>
      </c>
      <c r="C49" s="29"/>
      <c r="D49" s="32">
        <v>-1377605</v>
      </c>
      <c r="E49" s="32">
        <v>-2266560</v>
      </c>
      <c r="F49" s="32">
        <v>-1205827</v>
      </c>
      <c r="G49" s="32">
        <v>-1191770</v>
      </c>
      <c r="H49" s="32">
        <v>-1379747</v>
      </c>
    </row>
    <row r="50" spans="2:8" ht="5.0999999999999996" customHeight="1" x14ac:dyDescent="0.25">
      <c r="B50" s="34"/>
      <c r="C50" s="29"/>
      <c r="D50" s="35"/>
      <c r="E50" s="35"/>
      <c r="F50" s="35"/>
      <c r="G50" s="35"/>
      <c r="H50" s="35"/>
    </row>
    <row r="51" spans="2:8" x14ac:dyDescent="0.25">
      <c r="B51" s="36" t="s">
        <v>153</v>
      </c>
      <c r="C51" s="29"/>
      <c r="D51" s="37">
        <v>-150507</v>
      </c>
      <c r="E51" s="37">
        <v>-1322272</v>
      </c>
      <c r="F51" s="37">
        <v>1802256</v>
      </c>
      <c r="G51" s="37">
        <v>-508699</v>
      </c>
      <c r="H51" s="37">
        <v>-809634.00002999988</v>
      </c>
    </row>
    <row r="52" spans="2:8" x14ac:dyDescent="0.25">
      <c r="B52" s="33"/>
      <c r="C52" s="29"/>
      <c r="D52" s="32"/>
      <c r="E52" s="32"/>
      <c r="G52" s="32"/>
      <c r="H52" s="32"/>
    </row>
    <row r="53" spans="2:8" x14ac:dyDescent="0.25">
      <c r="B53" s="36" t="s">
        <v>131</v>
      </c>
      <c r="C53" s="29"/>
      <c r="D53" s="37">
        <v>306328.25342999911</v>
      </c>
      <c r="E53" s="37">
        <v>-40019</v>
      </c>
      <c r="F53" s="37">
        <v>156157</v>
      </c>
      <c r="G53" s="37">
        <v>36226</v>
      </c>
      <c r="H53" s="37">
        <v>-58203.607029999839</v>
      </c>
    </row>
  </sheetData>
  <mergeCells count="1">
    <mergeCell ref="E6:H6"/>
  </mergeCells>
  <pageMargins left="0.7" right="0.7" top="0.75" bottom="0.75" header="0.3" footer="0.3"/>
  <pageSetup scale="48" orientation="landscape" r:id="rId1"/>
  <ignoredErrors>
    <ignoredError sqref="D39:H39 D21:K21 E18:K18 E19:K19 E20:K20 D23:K23 E22:K22 E26:K26 E24:K24 E25:K25 E30:H30 E31:H31 E32:H32 E33:H33 E34:H34 E35:H35 E36:H36 E37:H37 E38:H38 D41:H41 E40:H40 D50:H50 E42:H42 E43:H43 E44:H44 E45:H45 E46:H46 E47:H47 E48:H48 E49:H49 D52:H52 E51:H51 E53:H5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62"/>
  <sheetViews>
    <sheetView showGridLines="0" zoomScale="85" zoomScaleNormal="85" zoomScaleSheetLayoutView="80" workbookViewId="0">
      <pane xSplit="2" ySplit="10" topLeftCell="O11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42578125" defaultRowHeight="15" x14ac:dyDescent="0.25"/>
  <cols>
    <col min="1" max="1" width="5.42578125" style="3" customWidth="1"/>
    <col min="2" max="2" width="37" style="3" customWidth="1"/>
    <col min="3" max="3" width="3.85546875" style="3" customWidth="1"/>
    <col min="4" max="23" width="10.5703125" style="3" customWidth="1"/>
    <col min="24" max="24" width="3.85546875" style="3" customWidth="1"/>
    <col min="25" max="29" width="11" style="3" customWidth="1"/>
    <col min="30" max="30" width="14.42578125" style="3" bestFit="1" customWidth="1"/>
    <col min="31" max="16384" width="11.42578125" style="3"/>
  </cols>
  <sheetData>
    <row r="1" spans="1:31" ht="15.75" x14ac:dyDescent="0.25">
      <c r="A1" s="1" t="s">
        <v>62</v>
      </c>
      <c r="B1" s="2"/>
    </row>
    <row r="2" spans="1:31" ht="15.75" x14ac:dyDescent="0.25">
      <c r="A2" s="1"/>
      <c r="B2" s="129" t="s">
        <v>134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31" ht="15.75" x14ac:dyDescent="0.25">
      <c r="A3" s="1"/>
      <c r="B3" s="129" t="s">
        <v>141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31" ht="15.75" x14ac:dyDescent="0.25">
      <c r="A4" s="1"/>
      <c r="B4" s="129" t="s">
        <v>165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31" ht="15.75" x14ac:dyDescent="0.25">
      <c r="A5" s="1"/>
      <c r="B5" s="114" t="s">
        <v>127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31" ht="15.75" x14ac:dyDescent="0.25">
      <c r="A6" s="1"/>
      <c r="B6" s="114" t="s">
        <v>128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31" x14ac:dyDescent="0.25">
      <c r="B7" s="114" t="s">
        <v>129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31" x14ac:dyDescent="0.25">
      <c r="B8" s="8" t="s">
        <v>130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31" ht="15" customHeight="1" x14ac:dyDescent="0.25">
      <c r="B9" s="125" t="s">
        <v>63</v>
      </c>
      <c r="C9" s="8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133"/>
      <c r="W9" s="42"/>
      <c r="X9" s="8"/>
      <c r="Y9" s="42"/>
      <c r="Z9" s="42"/>
      <c r="AA9" s="42"/>
      <c r="AB9" s="42"/>
      <c r="AC9" s="42"/>
    </row>
    <row r="10" spans="1:31" x14ac:dyDescent="0.25">
      <c r="B10" s="43" t="s">
        <v>64</v>
      </c>
      <c r="D10" s="43" t="s">
        <v>163</v>
      </c>
      <c r="E10" s="43" t="s">
        <v>166</v>
      </c>
      <c r="F10" s="43" t="s">
        <v>154</v>
      </c>
      <c r="G10" s="43" t="s">
        <v>136</v>
      </c>
      <c r="H10" s="43" t="s">
        <v>125</v>
      </c>
      <c r="I10" s="43" t="s">
        <v>155</v>
      </c>
      <c r="J10" s="43" t="s">
        <v>138</v>
      </c>
      <c r="K10" s="43" t="s">
        <v>139</v>
      </c>
      <c r="L10" s="43" t="s">
        <v>117</v>
      </c>
      <c r="M10" s="43" t="s">
        <v>116</v>
      </c>
      <c r="N10" s="43" t="s">
        <v>115</v>
      </c>
      <c r="O10" s="43" t="s">
        <v>114</v>
      </c>
      <c r="P10" s="43" t="s">
        <v>106</v>
      </c>
      <c r="Q10" s="43" t="s">
        <v>107</v>
      </c>
      <c r="R10" s="43" t="s">
        <v>108</v>
      </c>
      <c r="S10" s="43" t="s">
        <v>109</v>
      </c>
      <c r="T10" s="43" t="s">
        <v>94</v>
      </c>
      <c r="U10" s="43" t="s">
        <v>95</v>
      </c>
      <c r="V10" s="43" t="s">
        <v>96</v>
      </c>
      <c r="W10" s="43" t="s">
        <v>97</v>
      </c>
      <c r="Y10" s="43">
        <v>2019</v>
      </c>
      <c r="Z10" s="43" t="s">
        <v>126</v>
      </c>
      <c r="AA10" s="43" t="s">
        <v>142</v>
      </c>
      <c r="AB10" s="43" t="s">
        <v>156</v>
      </c>
      <c r="AC10" s="43" t="s">
        <v>157</v>
      </c>
    </row>
    <row r="11" spans="1:31" x14ac:dyDescent="0.25">
      <c r="B11" s="44"/>
    </row>
    <row r="12" spans="1:31" x14ac:dyDescent="0.25">
      <c r="B12" s="45" t="s">
        <v>65</v>
      </c>
      <c r="D12" s="46">
        <v>2917.291023552671</v>
      </c>
      <c r="E12" s="46">
        <v>3056.7593797482223</v>
      </c>
      <c r="F12" s="46">
        <v>3332.6972717785634</v>
      </c>
      <c r="G12" s="46">
        <v>3204.5400281164989</v>
      </c>
      <c r="H12" s="46">
        <v>2963.6118142420742</v>
      </c>
      <c r="I12" s="46">
        <v>3142.9820632669021</v>
      </c>
      <c r="J12" s="46">
        <v>3321.6499513456015</v>
      </c>
      <c r="K12" s="46">
        <v>3522.8318021337022</v>
      </c>
      <c r="L12" s="46">
        <v>3410.7639840181987</v>
      </c>
      <c r="M12" s="46">
        <v>3070.1696711948348</v>
      </c>
      <c r="N12" s="46">
        <v>2640.8187173513898</v>
      </c>
      <c r="O12" s="46">
        <v>2474.8169851392531</v>
      </c>
      <c r="P12" s="46">
        <v>2377.9554274997199</v>
      </c>
      <c r="Q12" s="46">
        <v>2347.8590653225488</v>
      </c>
      <c r="R12" s="46">
        <v>2607.7208774124024</v>
      </c>
      <c r="S12" s="46">
        <v>2430.5116355024852</v>
      </c>
      <c r="T12" s="46">
        <v>2309.5935674808429</v>
      </c>
      <c r="U12" s="46">
        <v>2462.5731610898101</v>
      </c>
      <c r="V12" s="46">
        <v>2397.2483667578313</v>
      </c>
      <c r="W12" s="46">
        <v>2430.8515465079349</v>
      </c>
      <c r="Y12" s="46">
        <v>12511.287703195954</v>
      </c>
      <c r="Z12" s="46">
        <v>12951.07563098828</v>
      </c>
      <c r="AA12" s="46">
        <v>11596.569357703676</v>
      </c>
      <c r="AB12" s="46">
        <v>9764.0470057371567</v>
      </c>
      <c r="AC12" s="46">
        <v>9600.2666418364188</v>
      </c>
      <c r="AE12" s="133"/>
    </row>
    <row r="13" spans="1:31" x14ac:dyDescent="0.25">
      <c r="B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>
        <f>0</f>
        <v>0</v>
      </c>
      <c r="Q13" s="46"/>
      <c r="R13" s="46"/>
      <c r="S13" s="46"/>
      <c r="T13" s="46"/>
      <c r="U13" s="46"/>
      <c r="V13" s="46"/>
      <c r="W13" s="46"/>
      <c r="Y13" s="46"/>
      <c r="Z13" s="46"/>
      <c r="AA13" s="46"/>
      <c r="AB13" s="46"/>
      <c r="AC13" s="46"/>
    </row>
    <row r="14" spans="1:31" x14ac:dyDescent="0.25">
      <c r="B14" s="45" t="s">
        <v>66</v>
      </c>
      <c r="D14" s="46">
        <v>2243.3880503009109</v>
      </c>
      <c r="E14" s="46">
        <v>2449.6876272553804</v>
      </c>
      <c r="F14" s="46">
        <v>2757.2786764676898</v>
      </c>
      <c r="G14" s="46">
        <v>2735.8163439935247</v>
      </c>
      <c r="H14" s="46">
        <v>2635.7202968482839</v>
      </c>
      <c r="I14" s="46">
        <v>2998.9992152249665</v>
      </c>
      <c r="J14" s="46">
        <v>3021.8417479811856</v>
      </c>
      <c r="K14" s="46">
        <v>2796.8582590588835</v>
      </c>
      <c r="L14" s="46">
        <v>2767.4963725270345</v>
      </c>
      <c r="M14" s="46">
        <v>2535.0123768508929</v>
      </c>
      <c r="N14" s="46">
        <v>2322.6558735267736</v>
      </c>
      <c r="O14" s="46">
        <v>2075.0954125842295</v>
      </c>
      <c r="P14" s="46">
        <v>1848.9805407219505</v>
      </c>
      <c r="Q14" s="46">
        <v>1855.5371297979939</v>
      </c>
      <c r="R14" s="46">
        <v>1862.1742691904344</v>
      </c>
      <c r="S14" s="46">
        <v>1655.0596845677528</v>
      </c>
      <c r="T14" s="46">
        <v>1809.3648410498311</v>
      </c>
      <c r="U14" s="46">
        <v>1945.029685457971</v>
      </c>
      <c r="V14" s="46">
        <v>1995.2740476602398</v>
      </c>
      <c r="W14" s="46">
        <v>2125.4928404006282</v>
      </c>
      <c r="Y14" s="46">
        <v>10186.170698017506</v>
      </c>
      <c r="Z14" s="46">
        <v>11453.419519113319</v>
      </c>
      <c r="AA14" s="46">
        <v>9700.2600354889291</v>
      </c>
      <c r="AB14" s="46">
        <v>7221.7516242781312</v>
      </c>
      <c r="AC14" s="46">
        <v>7875.1614145686699</v>
      </c>
      <c r="AE14" s="133"/>
    </row>
    <row r="15" spans="1:31" x14ac:dyDescent="0.25">
      <c r="B15" s="45" t="s">
        <v>7</v>
      </c>
      <c r="D15" s="46">
        <v>-1965.4918979634817</v>
      </c>
      <c r="E15" s="46">
        <v>-2065.1320973717429</v>
      </c>
      <c r="F15" s="46">
        <v>-2289.028656653476</v>
      </c>
      <c r="G15" s="46">
        <v>-2232.8404807808092</v>
      </c>
      <c r="H15" s="46">
        <v>-2058.0542197695659</v>
      </c>
      <c r="I15" s="46">
        <v>-2080.4237111769298</v>
      </c>
      <c r="J15" s="46">
        <v>-2233.96531294129</v>
      </c>
      <c r="K15" s="46">
        <v>-2152.445903073381</v>
      </c>
      <c r="L15" s="46">
        <v>-2183.8123040401038</v>
      </c>
      <c r="M15" s="46">
        <v>-2007.3901216688855</v>
      </c>
      <c r="N15" s="46">
        <v>-1725.2892490539116</v>
      </c>
      <c r="O15" s="46">
        <v>-1549.2598202195513</v>
      </c>
      <c r="P15" s="46">
        <v>-1418.6524075918305</v>
      </c>
      <c r="Q15" s="46">
        <v>-1300.0048113146026</v>
      </c>
      <c r="R15" s="46">
        <v>-1389.3824439883356</v>
      </c>
      <c r="S15" s="46">
        <v>-1282.9985227492459</v>
      </c>
      <c r="T15" s="46">
        <v>-1433.9833114941262</v>
      </c>
      <c r="U15" s="46">
        <v>-1621.1604786242681</v>
      </c>
      <c r="V15" s="46">
        <v>-1681.2557394772173</v>
      </c>
      <c r="W15" s="46">
        <v>-1720.184230499003</v>
      </c>
      <c r="Y15" s="46">
        <v>-8552.4931327695103</v>
      </c>
      <c r="Z15" s="46">
        <v>-8524.8891469611663</v>
      </c>
      <c r="AA15" s="46">
        <v>-7465.7514949824526</v>
      </c>
      <c r="AB15" s="46">
        <v>-5391.0381856440144</v>
      </c>
      <c r="AC15" s="46">
        <v>-6456.5837600946143</v>
      </c>
      <c r="AE15" s="133"/>
    </row>
    <row r="16" spans="1:31" x14ac:dyDescent="0.25">
      <c r="B16" s="45" t="s">
        <v>67</v>
      </c>
      <c r="D16" s="46">
        <v>-221.9692227237914</v>
      </c>
      <c r="E16" s="46">
        <v>-208.18586131827448</v>
      </c>
      <c r="F16" s="46">
        <v>-239.60302561450868</v>
      </c>
      <c r="G16" s="46">
        <v>-215.38740418066328</v>
      </c>
      <c r="H16" s="46">
        <v>-198.11326764999998</v>
      </c>
      <c r="I16" s="46">
        <v>-213.62136424042635</v>
      </c>
      <c r="J16" s="46">
        <v>-230.45290728853467</v>
      </c>
      <c r="K16" s="46">
        <v>-218.69352541684967</v>
      </c>
      <c r="L16" s="46">
        <v>-248.01333012493998</v>
      </c>
      <c r="M16" s="46">
        <v>-207.39597894689001</v>
      </c>
      <c r="N16" s="46">
        <v>-186.1377541582095</v>
      </c>
      <c r="O16" s="46">
        <v>-169.93964404799883</v>
      </c>
      <c r="P16" s="46">
        <v>-172.90947865482315</v>
      </c>
      <c r="Q16" s="46">
        <v>-165.80923709827334</v>
      </c>
      <c r="R16" s="46">
        <v>-177.00222604727281</v>
      </c>
      <c r="S16" s="46">
        <v>-161.28610992123154</v>
      </c>
      <c r="T16" s="46">
        <v>-177.062223393994</v>
      </c>
      <c r="U16" s="46">
        <v>-184.70649162473831</v>
      </c>
      <c r="V16" s="46">
        <v>-201.34721286668818</v>
      </c>
      <c r="W16" s="46">
        <v>-193.96171051674548</v>
      </c>
      <c r="Y16" s="46">
        <v>-885.14551383723779</v>
      </c>
      <c r="Z16" s="46">
        <v>-860.8810645958107</v>
      </c>
      <c r="AA16" s="46">
        <v>-811.48670727803835</v>
      </c>
      <c r="AB16" s="46">
        <v>-677.00705172160087</v>
      </c>
      <c r="AC16" s="46">
        <v>-757.07763840216603</v>
      </c>
      <c r="AE16" s="133"/>
    </row>
    <row r="17" spans="2:31" ht="30" x14ac:dyDescent="0.25">
      <c r="B17" s="45" t="s">
        <v>10</v>
      </c>
      <c r="D17" s="47">
        <v>8.3343930949999887</v>
      </c>
      <c r="E17" s="47">
        <v>6.9099117700000026</v>
      </c>
      <c r="F17" s="47">
        <v>0.40433466500000104</v>
      </c>
      <c r="G17" s="47">
        <v>6.2828514099999992</v>
      </c>
      <c r="H17" s="47">
        <v>8.4704785300000367</v>
      </c>
      <c r="I17" s="47">
        <v>4.8141210618631476</v>
      </c>
      <c r="J17" s="47">
        <v>-5.9290090149647172</v>
      </c>
      <c r="K17" s="47">
        <v>5.5940258281016186</v>
      </c>
      <c r="L17" s="47">
        <v>5.0658229900000444</v>
      </c>
      <c r="M17" s="47">
        <v>-1.9313356042011023</v>
      </c>
      <c r="N17" s="47">
        <v>-12.741237955000004</v>
      </c>
      <c r="O17" s="47">
        <v>-7.4038048849999978</v>
      </c>
      <c r="P17" s="47">
        <v>-11.299936504999998</v>
      </c>
      <c r="Q17" s="47">
        <v>2.5755915299999881</v>
      </c>
      <c r="R17" s="47">
        <v>0.14124284500000595</v>
      </c>
      <c r="S17" s="47">
        <v>-0.96032088499999668</v>
      </c>
      <c r="T17" s="47">
        <v>-0.26276910999997605</v>
      </c>
      <c r="U17" s="47">
        <v>4.0388333549999995</v>
      </c>
      <c r="V17" s="47">
        <v>1.3752941199999982</v>
      </c>
      <c r="W17" s="47">
        <v>4.0001463649999955</v>
      </c>
      <c r="Y17" s="47">
        <v>21.931490939999989</v>
      </c>
      <c r="Z17" s="47">
        <v>12.949616405000086</v>
      </c>
      <c r="AA17" s="47">
        <v>-17.010555454201061</v>
      </c>
      <c r="AB17" s="47">
        <v>-9.5434230150000001</v>
      </c>
      <c r="AC17" s="47">
        <v>9.151504730000017</v>
      </c>
      <c r="AE17" s="133"/>
    </row>
    <row r="18" spans="2:31" x14ac:dyDescent="0.25">
      <c r="B18" s="4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Y18" s="48"/>
      <c r="Z18" s="48"/>
      <c r="AA18" s="48"/>
      <c r="AB18" s="48"/>
      <c r="AC18" s="48"/>
    </row>
    <row r="19" spans="2:31" s="49" customFormat="1" x14ac:dyDescent="0.25">
      <c r="B19" s="50" t="s">
        <v>11</v>
      </c>
      <c r="D19" s="50">
        <v>64.261322708637749</v>
      </c>
      <c r="E19" s="50">
        <v>183.27958033536305</v>
      </c>
      <c r="F19" s="50">
        <v>229.05132886470514</v>
      </c>
      <c r="G19" s="50">
        <v>293.87131044205216</v>
      </c>
      <c r="H19" s="50">
        <f t="shared" ref="H19" si="0">+SUM(H14:H17)</f>
        <v>388.02328795871802</v>
      </c>
      <c r="I19" s="50">
        <f t="shared" ref="I19" si="1">+SUM(I14:I17)</f>
        <v>709.76826086947347</v>
      </c>
      <c r="J19" s="50">
        <f t="shared" ref="J19:K19" si="2">+SUM(J14:J17)</f>
        <v>551.49451873639623</v>
      </c>
      <c r="K19" s="50">
        <f t="shared" si="2"/>
        <v>431.31285639675446</v>
      </c>
      <c r="L19" s="50">
        <f t="shared" ref="L19:O19" si="3">+SUM(L14:L17)</f>
        <v>340.73656135199082</v>
      </c>
      <c r="M19" s="50">
        <f t="shared" si="3"/>
        <v>318.2949406309163</v>
      </c>
      <c r="N19" s="50">
        <f t="shared" si="3"/>
        <v>398.48763235965242</v>
      </c>
      <c r="O19" s="50">
        <f t="shared" si="3"/>
        <v>348.49214343167932</v>
      </c>
      <c r="P19" s="50">
        <f t="shared" ref="P19:W19" si="4">+SUM(P14:P17)</f>
        <v>246.11871797029687</v>
      </c>
      <c r="Q19" s="50">
        <f t="shared" si="4"/>
        <v>392.29867291511789</v>
      </c>
      <c r="R19" s="50">
        <f t="shared" si="4"/>
        <v>295.93084199982604</v>
      </c>
      <c r="S19" s="50">
        <f t="shared" si="4"/>
        <v>209.81473101227536</v>
      </c>
      <c r="T19" s="50">
        <f t="shared" si="4"/>
        <v>198.05653705171093</v>
      </c>
      <c r="U19" s="50">
        <f t="shared" si="4"/>
        <v>143.20154856396465</v>
      </c>
      <c r="V19" s="50">
        <f t="shared" si="4"/>
        <v>114.04638943633437</v>
      </c>
      <c r="W19" s="50">
        <f t="shared" si="4"/>
        <v>215.34704574987975</v>
      </c>
      <c r="Y19" s="50">
        <v>770.46354235075808</v>
      </c>
      <c r="Z19" s="50">
        <f t="shared" ref="Z19" si="5">+SUM(Z14:Z17)</f>
        <v>2080.5989239613418</v>
      </c>
      <c r="AA19" s="50">
        <f t="shared" ref="AA19" si="6">+SUM(AA14:AA17)</f>
        <v>1406.011277774237</v>
      </c>
      <c r="AB19" s="50">
        <f t="shared" ref="AB19:AC19" si="7">+SUM(AB14:AB17)</f>
        <v>1144.162963897516</v>
      </c>
      <c r="AC19" s="50">
        <f t="shared" si="7"/>
        <v>670.65152080188966</v>
      </c>
      <c r="AE19" s="133"/>
    </row>
    <row r="20" spans="2:31" x14ac:dyDescent="0.25">
      <c r="B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Y20" s="52"/>
      <c r="Z20" s="52"/>
      <c r="AA20" s="52"/>
      <c r="AB20" s="52"/>
      <c r="AC20" s="52"/>
    </row>
    <row r="21" spans="2:31" x14ac:dyDescent="0.25">
      <c r="B21" s="45" t="s">
        <v>68</v>
      </c>
      <c r="D21" s="46">
        <v>157.89695354</v>
      </c>
      <c r="E21" s="46">
        <v>147.39536376999999</v>
      </c>
      <c r="F21" s="46">
        <v>160.99750230999999</v>
      </c>
      <c r="G21" s="46">
        <v>146.45498870500001</v>
      </c>
      <c r="H21" s="46">
        <v>118.67867419500004</v>
      </c>
      <c r="I21" s="46">
        <v>134.87496851708983</v>
      </c>
      <c r="J21" s="46">
        <v>140.59491850070862</v>
      </c>
      <c r="K21" s="46">
        <v>143.73428435220151</v>
      </c>
      <c r="L21" s="46">
        <v>138.99695381999996</v>
      </c>
      <c r="M21" s="46">
        <v>103.152147775</v>
      </c>
      <c r="N21" s="46">
        <v>93.201819644999986</v>
      </c>
      <c r="O21" s="46">
        <v>89.176291660000004</v>
      </c>
      <c r="P21" s="46">
        <v>91.641913509999995</v>
      </c>
      <c r="Q21" s="46">
        <v>92.218462395000003</v>
      </c>
      <c r="R21" s="46">
        <v>88.782753004999989</v>
      </c>
      <c r="S21" s="46">
        <v>89.042136844999987</v>
      </c>
      <c r="T21" s="46">
        <v>94.246991859999994</v>
      </c>
      <c r="U21" s="46">
        <v>97.345861514999996</v>
      </c>
      <c r="V21" s="46">
        <v>96.093304770000003</v>
      </c>
      <c r="W21" s="46">
        <v>96.693681000000012</v>
      </c>
      <c r="Y21" s="46">
        <v>612.74480832500001</v>
      </c>
      <c r="Z21" s="46">
        <v>537.88284556500003</v>
      </c>
      <c r="AA21" s="46">
        <v>424.52721289999999</v>
      </c>
      <c r="AB21" s="46">
        <v>361.68526575499999</v>
      </c>
      <c r="AC21" s="46">
        <v>384.37983914500001</v>
      </c>
      <c r="AE21" s="133"/>
    </row>
    <row r="22" spans="2:31" x14ac:dyDescent="0.25">
      <c r="B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Y22" s="52"/>
      <c r="Z22" s="52"/>
      <c r="AA22" s="52"/>
      <c r="AB22" s="52"/>
      <c r="AC22" s="52"/>
    </row>
    <row r="23" spans="2:31" s="49" customFormat="1" x14ac:dyDescent="0.25">
      <c r="B23" s="53" t="s">
        <v>69</v>
      </c>
      <c r="D23" s="53">
        <v>222.15827624863772</v>
      </c>
      <c r="E23" s="53">
        <v>330.67494410536301</v>
      </c>
      <c r="F23" s="53">
        <v>390.04883117470513</v>
      </c>
      <c r="G23" s="53">
        <v>440.32629914705211</v>
      </c>
      <c r="H23" s="53">
        <f t="shared" ref="H23" si="8">+H19+H21</f>
        <v>506.70196215371806</v>
      </c>
      <c r="I23" s="53">
        <f t="shared" ref="I23" si="9">+I19+I21</f>
        <v>844.64322938656323</v>
      </c>
      <c r="J23" s="53">
        <f t="shared" ref="J23:K23" si="10">+J19+J21</f>
        <v>692.0894372371049</v>
      </c>
      <c r="K23" s="53">
        <f t="shared" si="10"/>
        <v>575.04714074895594</v>
      </c>
      <c r="L23" s="53">
        <f t="shared" ref="L23:O23" si="11">+L19+L21</f>
        <v>479.7335151719908</v>
      </c>
      <c r="M23" s="53">
        <f t="shared" si="11"/>
        <v>421.4470884059163</v>
      </c>
      <c r="N23" s="53">
        <f t="shared" si="11"/>
        <v>491.68945200465242</v>
      </c>
      <c r="O23" s="53">
        <f t="shared" si="11"/>
        <v>437.66843509167933</v>
      </c>
      <c r="P23" s="53">
        <f t="shared" ref="P23:W23" si="12">+P19+P21</f>
        <v>337.76063148029687</v>
      </c>
      <c r="Q23" s="53">
        <f t="shared" si="12"/>
        <v>484.51713531011791</v>
      </c>
      <c r="R23" s="53">
        <f t="shared" si="12"/>
        <v>384.71359500482606</v>
      </c>
      <c r="S23" s="53">
        <f t="shared" si="12"/>
        <v>298.85686785727535</v>
      </c>
      <c r="T23" s="53">
        <f t="shared" si="12"/>
        <v>292.30352891171094</v>
      </c>
      <c r="U23" s="53">
        <f t="shared" si="12"/>
        <v>240.54741007896465</v>
      </c>
      <c r="V23" s="53">
        <f t="shared" si="12"/>
        <v>210.13969420633435</v>
      </c>
      <c r="W23" s="53">
        <f t="shared" si="12"/>
        <v>312.04072674987975</v>
      </c>
      <c r="Y23" s="53">
        <v>1383.2083506757581</v>
      </c>
      <c r="Z23" s="53">
        <f t="shared" ref="Z23" si="13">+Z19+Z21</f>
        <v>2618.4817695263418</v>
      </c>
      <c r="AA23" s="53">
        <f t="shared" ref="AA23:AC23" si="14">+AA19+AA21</f>
        <v>1830.538490674237</v>
      </c>
      <c r="AB23" s="53">
        <f t="shared" si="14"/>
        <v>1505.848229652516</v>
      </c>
      <c r="AC23" s="53">
        <f t="shared" si="14"/>
        <v>1055.0313599468896</v>
      </c>
      <c r="AE23" s="133"/>
    </row>
    <row r="24" spans="2:31" x14ac:dyDescent="0.2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7"/>
      <c r="P24" s="52"/>
      <c r="Q24" s="52"/>
      <c r="R24" s="52"/>
      <c r="S24" s="87"/>
      <c r="T24" s="52"/>
      <c r="U24" s="52"/>
      <c r="V24" s="52"/>
      <c r="W24" s="87"/>
    </row>
    <row r="25" spans="2:31" x14ac:dyDescent="0.2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2:31" x14ac:dyDescent="0.25">
      <c r="B26" s="54" t="s">
        <v>70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7" spans="2:31" x14ac:dyDescent="0.25">
      <c r="B27" s="43" t="s">
        <v>64</v>
      </c>
      <c r="D27" s="43" t="str">
        <f t="shared" ref="D27:H27" si="15">+D10</f>
        <v>4Q2019</v>
      </c>
      <c r="E27" s="43" t="str">
        <f t="shared" si="15"/>
        <v>3Q2019(°°°)</v>
      </c>
      <c r="F27" s="43" t="str">
        <f t="shared" si="15"/>
        <v>2Q2019(°°)</v>
      </c>
      <c r="G27" s="43" t="str">
        <f t="shared" si="15"/>
        <v>1Q2019(°)</v>
      </c>
      <c r="H27" s="43" t="str">
        <f t="shared" si="15"/>
        <v>4Q2018</v>
      </c>
      <c r="I27" s="43" t="str">
        <f t="shared" ref="I27" si="16">+I10</f>
        <v>3Q2018</v>
      </c>
      <c r="J27" s="43" t="str">
        <f t="shared" ref="J27:K27" si="17">+J10</f>
        <v>2Q 2018</v>
      </c>
      <c r="K27" s="43" t="str">
        <f t="shared" si="17"/>
        <v>1Q 2018</v>
      </c>
      <c r="L27" s="43" t="str">
        <f t="shared" ref="L27:M27" si="18">+L10</f>
        <v>4Q 2017</v>
      </c>
      <c r="M27" s="43" t="str">
        <f t="shared" si="18"/>
        <v>3Q 2017</v>
      </c>
      <c r="N27" s="43" t="str">
        <f>+N10</f>
        <v>2Q 2017</v>
      </c>
      <c r="O27" s="43" t="s">
        <v>97</v>
      </c>
      <c r="P27" s="43" t="str">
        <f t="shared" ref="P27:Q27" si="19">+P10</f>
        <v>4Q 2016</v>
      </c>
      <c r="Q27" s="43" t="str">
        <f t="shared" si="19"/>
        <v>3Q 2016</v>
      </c>
      <c r="R27" s="43" t="str">
        <f>+R10</f>
        <v>2Q 2016</v>
      </c>
      <c r="S27" s="43" t="s">
        <v>97</v>
      </c>
      <c r="T27" s="43" t="str">
        <f t="shared" ref="T27:U27" si="20">+T10</f>
        <v>4Q 2015</v>
      </c>
      <c r="U27" s="43" t="str">
        <f t="shared" si="20"/>
        <v>3Q 2015</v>
      </c>
      <c r="V27" s="43" t="str">
        <f>+V10</f>
        <v>2Q 2015</v>
      </c>
      <c r="W27" s="43" t="s">
        <v>97</v>
      </c>
      <c r="X27" s="55"/>
      <c r="Y27" s="43">
        <v>2019</v>
      </c>
      <c r="Z27" s="43" t="str">
        <f>+Z10</f>
        <v>2018(*)</v>
      </c>
      <c r="AA27" s="43" t="str">
        <f>+AA10</f>
        <v>2017(**)</v>
      </c>
      <c r="AB27" s="43" t="str">
        <f>+AB10</f>
        <v>2016(***)</v>
      </c>
      <c r="AC27" s="43">
        <v>2015</v>
      </c>
    </row>
    <row r="28" spans="2:31" x14ac:dyDescent="0.25">
      <c r="B28" s="44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55"/>
      <c r="Y28" s="42"/>
      <c r="Z28" s="42"/>
      <c r="AA28" s="42"/>
      <c r="AB28" s="42"/>
      <c r="AC28" s="42"/>
    </row>
    <row r="29" spans="2:31" x14ac:dyDescent="0.25">
      <c r="B29" s="45" t="s">
        <v>65</v>
      </c>
      <c r="D29" s="46">
        <v>916.57277999999997</v>
      </c>
      <c r="E29" s="46">
        <v>904.36138999999991</v>
      </c>
      <c r="F29" s="46">
        <v>835.10420000000011</v>
      </c>
      <c r="G29" s="46">
        <v>919.88425999999993</v>
      </c>
      <c r="H29" s="46">
        <v>856.935653</v>
      </c>
      <c r="I29" s="46">
        <v>914.47944800000005</v>
      </c>
      <c r="J29" s="46">
        <v>915.56682599999988</v>
      </c>
      <c r="K29" s="46">
        <v>929.28598899999997</v>
      </c>
      <c r="L29" s="46">
        <v>874.84336300000007</v>
      </c>
      <c r="M29" s="46">
        <v>938.32546200000002</v>
      </c>
      <c r="N29" s="46">
        <v>874.50741500000004</v>
      </c>
      <c r="O29" s="46">
        <v>863.43313799999987</v>
      </c>
      <c r="P29" s="46">
        <v>855.49578199999996</v>
      </c>
      <c r="Q29" s="46">
        <v>808.33704199999988</v>
      </c>
      <c r="R29" s="46">
        <v>811.36075800000015</v>
      </c>
      <c r="S29" s="46">
        <v>834.40240200000005</v>
      </c>
      <c r="T29" s="46">
        <v>906.12290299999984</v>
      </c>
      <c r="U29" s="46">
        <v>891.54297399999984</v>
      </c>
      <c r="V29" s="46">
        <v>873.38667899999984</v>
      </c>
      <c r="W29" s="46">
        <v>964.55950199999995</v>
      </c>
      <c r="X29" s="46"/>
      <c r="Y29" s="46">
        <v>3575.92263</v>
      </c>
      <c r="Z29" s="46">
        <v>3616.2679159999998</v>
      </c>
      <c r="AA29" s="46">
        <v>3551.1093780000001</v>
      </c>
      <c r="AB29" s="46">
        <v>3309.595984</v>
      </c>
      <c r="AC29" s="46">
        <v>3635.6120579999997</v>
      </c>
      <c r="AE29" s="133"/>
    </row>
    <row r="30" spans="2:31" x14ac:dyDescent="0.25">
      <c r="B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>
        <f>0</f>
        <v>0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2:31" x14ac:dyDescent="0.25">
      <c r="B31" s="45" t="s">
        <v>66</v>
      </c>
      <c r="D31" s="46">
        <v>99.731028452800004</v>
      </c>
      <c r="E31" s="46">
        <v>111.71731567121002</v>
      </c>
      <c r="F31" s="46">
        <v>76.800060209999998</v>
      </c>
      <c r="G31" s="46">
        <v>75.782883719999987</v>
      </c>
      <c r="H31" s="46">
        <v>71.885606209999992</v>
      </c>
      <c r="I31" s="46">
        <v>66.645122439999994</v>
      </c>
      <c r="J31" s="46">
        <v>73.731558509999999</v>
      </c>
      <c r="K31" s="46">
        <v>69.737474639999988</v>
      </c>
      <c r="L31" s="46">
        <v>69.043521359999986</v>
      </c>
      <c r="M31" s="46">
        <v>84.267559459999987</v>
      </c>
      <c r="N31" s="46">
        <v>55.554618630000007</v>
      </c>
      <c r="O31" s="46">
        <v>62.610821509999994</v>
      </c>
      <c r="P31" s="46">
        <v>54.59271022999998</v>
      </c>
      <c r="Q31" s="46">
        <v>58.051169616206906</v>
      </c>
      <c r="R31" s="46">
        <v>48.408599138</v>
      </c>
      <c r="S31" s="46">
        <v>43.841138599999994</v>
      </c>
      <c r="T31" s="46">
        <v>45.410596110000007</v>
      </c>
      <c r="U31" s="46">
        <v>51.056909659999995</v>
      </c>
      <c r="V31" s="46">
        <v>49.652238519999997</v>
      </c>
      <c r="W31" s="46">
        <v>56.985381740000008</v>
      </c>
      <c r="X31" s="46"/>
      <c r="Y31" s="46">
        <v>364.03128805401002</v>
      </c>
      <c r="Z31" s="46">
        <v>281.99976179999999</v>
      </c>
      <c r="AA31" s="46">
        <v>271.47652095999996</v>
      </c>
      <c r="AB31" s="46">
        <v>204.89361758420688</v>
      </c>
      <c r="AC31" s="46">
        <v>203.10512603000001</v>
      </c>
      <c r="AE31" s="133"/>
    </row>
    <row r="32" spans="2:31" x14ac:dyDescent="0.25">
      <c r="B32" s="45" t="s">
        <v>7</v>
      </c>
      <c r="D32" s="46">
        <v>-73.341058202198013</v>
      </c>
      <c r="E32" s="46">
        <v>-61.570137656550415</v>
      </c>
      <c r="F32" s="46">
        <v>-62.990463365151783</v>
      </c>
      <c r="G32" s="46">
        <v>-61.633153673360979</v>
      </c>
      <c r="H32" s="46">
        <v>-69.926135700416523</v>
      </c>
      <c r="I32" s="46">
        <v>-62.221698773629967</v>
      </c>
      <c r="J32" s="46">
        <v>-55.307705248619001</v>
      </c>
      <c r="K32" s="46">
        <v>-52.437565251527275</v>
      </c>
      <c r="L32" s="46">
        <v>-55.934929540836748</v>
      </c>
      <c r="M32" s="46">
        <v>-54.599237959375955</v>
      </c>
      <c r="N32" s="46">
        <v>-53.706796151702818</v>
      </c>
      <c r="O32" s="46">
        <v>-48.618539148504297</v>
      </c>
      <c r="P32" s="46">
        <v>-51.54956773007941</v>
      </c>
      <c r="Q32" s="46">
        <v>-44.721439012608862</v>
      </c>
      <c r="R32" s="46">
        <v>-47.758648573770635</v>
      </c>
      <c r="S32" s="46">
        <v>-48.008077300009269</v>
      </c>
      <c r="T32" s="46">
        <v>-46.042603482807941</v>
      </c>
      <c r="U32" s="46">
        <v>-51.808355531619803</v>
      </c>
      <c r="V32" s="46">
        <v>-58.842770578099639</v>
      </c>
      <c r="W32" s="46">
        <v>-57.957386446630615</v>
      </c>
      <c r="X32" s="46"/>
      <c r="Y32" s="46">
        <v>-259.53481289726119</v>
      </c>
      <c r="Z32" s="46">
        <v>-239.89310497419277</v>
      </c>
      <c r="AA32" s="46">
        <v>-212.85950280041982</v>
      </c>
      <c r="AB32" s="46">
        <v>-192.03773261646819</v>
      </c>
      <c r="AC32" s="46">
        <v>-214.65111603915801</v>
      </c>
      <c r="AE32" s="133"/>
    </row>
    <row r="33" spans="2:31" x14ac:dyDescent="0.25">
      <c r="B33" s="45" t="s">
        <v>67</v>
      </c>
      <c r="D33" s="46">
        <v>-0.95809707501059904</v>
      </c>
      <c r="E33" s="46">
        <v>-3.6796830788644996</v>
      </c>
      <c r="F33" s="46">
        <v>-4.0305423688870006</v>
      </c>
      <c r="G33" s="46">
        <v>-3.66131355</v>
      </c>
      <c r="H33" s="46">
        <v>-3.9115894299999994</v>
      </c>
      <c r="I33" s="46">
        <v>-3.2960204278093013</v>
      </c>
      <c r="J33" s="46">
        <v>-3.5391396099999994</v>
      </c>
      <c r="K33" s="46">
        <v>-5.1358354363800025</v>
      </c>
      <c r="L33" s="46">
        <v>-3.6615832550600005</v>
      </c>
      <c r="M33" s="46">
        <v>-3.8534037131099983</v>
      </c>
      <c r="N33" s="46">
        <v>-2.9096558117905285</v>
      </c>
      <c r="O33" s="46">
        <v>-2.3358550520011767</v>
      </c>
      <c r="P33" s="46">
        <v>-2.554522645176843</v>
      </c>
      <c r="Q33" s="46">
        <v>-2.6335832317266652</v>
      </c>
      <c r="R33" s="46">
        <v>-3.0178859927271819</v>
      </c>
      <c r="S33" s="46">
        <v>-2.7294422587684801</v>
      </c>
      <c r="T33" s="46">
        <v>-3.0211283960060027</v>
      </c>
      <c r="U33" s="46">
        <v>-3.3368584352616719</v>
      </c>
      <c r="V33" s="46">
        <v>-3.4513673833118612</v>
      </c>
      <c r="W33" s="46">
        <v>-3.4046810632545585</v>
      </c>
      <c r="X33" s="46"/>
      <c r="Y33" s="46">
        <v>-12.329636072762099</v>
      </c>
      <c r="Z33" s="46">
        <v>-15.882584904189303</v>
      </c>
      <c r="AA33" s="46">
        <v>-12.760497831961704</v>
      </c>
      <c r="AB33" s="46">
        <v>-10.935434128399169</v>
      </c>
      <c r="AC33" s="46">
        <v>-13.214035277834094</v>
      </c>
      <c r="AE33" s="133"/>
    </row>
    <row r="34" spans="2:31" ht="30" x14ac:dyDescent="0.25">
      <c r="B34" s="45" t="s">
        <v>10</v>
      </c>
      <c r="D34" s="47">
        <v>0.16059803499999997</v>
      </c>
      <c r="E34" s="47">
        <v>0.27064134000000006</v>
      </c>
      <c r="F34" s="47">
        <v>2.9722414999999947E-2</v>
      </c>
      <c r="G34" s="47">
        <v>-0.72938816000000006</v>
      </c>
      <c r="H34" s="47">
        <v>-2.2900799999999721E-3</v>
      </c>
      <c r="I34" s="47">
        <v>9.511221000000003E-2</v>
      </c>
      <c r="J34" s="47">
        <v>0.43026231499999995</v>
      </c>
      <c r="K34" s="47">
        <v>0.18334067999999998</v>
      </c>
      <c r="L34" s="47">
        <v>-1.4252399999999943E-3</v>
      </c>
      <c r="M34" s="47">
        <v>0.45583861999999986</v>
      </c>
      <c r="N34" s="47">
        <v>0.13187082500000002</v>
      </c>
      <c r="O34" s="47">
        <v>0.18386793499999998</v>
      </c>
      <c r="P34" s="47">
        <v>0.45923382499999998</v>
      </c>
      <c r="Q34" s="47">
        <v>0.24061520000000014</v>
      </c>
      <c r="R34" s="47">
        <v>0.27888893499999989</v>
      </c>
      <c r="S34" s="47">
        <v>-1.360357365</v>
      </c>
      <c r="T34" s="47">
        <v>0.39717114999999981</v>
      </c>
      <c r="U34" s="47">
        <v>-7.4208949999999274E-3</v>
      </c>
      <c r="V34" s="47">
        <v>0.17257869999999986</v>
      </c>
      <c r="W34" s="47">
        <v>-0.25970083500000002</v>
      </c>
      <c r="X34" s="46"/>
      <c r="Y34" s="47">
        <v>-0.26842637000000008</v>
      </c>
      <c r="Z34" s="47">
        <v>0.70642512499999999</v>
      </c>
      <c r="AA34" s="47">
        <v>0.77015213999999987</v>
      </c>
      <c r="AB34" s="47">
        <v>-0.38161940500000002</v>
      </c>
      <c r="AC34" s="47">
        <v>0.30262811999999972</v>
      </c>
      <c r="AE34" s="133"/>
    </row>
    <row r="35" spans="2:31" x14ac:dyDescent="0.25">
      <c r="B35" s="45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6"/>
      <c r="Y35" s="48"/>
      <c r="Z35" s="48"/>
      <c r="AA35" s="48"/>
      <c r="AB35" s="48"/>
      <c r="AC35" s="48"/>
    </row>
    <row r="36" spans="2:31" s="49" customFormat="1" x14ac:dyDescent="0.25">
      <c r="B36" s="50" t="s">
        <v>11</v>
      </c>
      <c r="D36" s="50">
        <v>25.592471210591391</v>
      </c>
      <c r="E36" s="50">
        <v>46.7381362757951</v>
      </c>
      <c r="F36" s="50">
        <v>9.8087768909612141</v>
      </c>
      <c r="G36" s="50">
        <v>9.7590283366390089</v>
      </c>
      <c r="H36" s="50">
        <f t="shared" ref="H36" si="21">+SUM(H31:H34)</f>
        <v>-1.9544090004165309</v>
      </c>
      <c r="I36" s="50">
        <f t="shared" ref="I36" si="22">+SUM(I31:I34)</f>
        <v>1.2225154485607259</v>
      </c>
      <c r="J36" s="50">
        <f t="shared" ref="J36:K36" si="23">+SUM(J31:J34)</f>
        <v>15.314975966380999</v>
      </c>
      <c r="K36" s="50">
        <f t="shared" si="23"/>
        <v>12.347414632092711</v>
      </c>
      <c r="L36" s="50">
        <f t="shared" ref="L36:O36" si="24">+SUM(L31:L34)</f>
        <v>9.4455833241032376</v>
      </c>
      <c r="M36" s="50">
        <f t="shared" si="24"/>
        <v>26.270756407514035</v>
      </c>
      <c r="N36" s="50">
        <f t="shared" si="24"/>
        <v>-0.92996250849333917</v>
      </c>
      <c r="O36" s="50">
        <f t="shared" si="24"/>
        <v>11.84029524449452</v>
      </c>
      <c r="P36" s="50">
        <f t="shared" ref="P36:W36" si="25">+SUM(P31:P34)</f>
        <v>0.94785367974372725</v>
      </c>
      <c r="Q36" s="50">
        <f t="shared" si="25"/>
        <v>10.93676257187138</v>
      </c>
      <c r="R36" s="50">
        <f t="shared" si="25"/>
        <v>-2.0890464934978179</v>
      </c>
      <c r="S36" s="50">
        <f t="shared" si="25"/>
        <v>-8.2567383237777552</v>
      </c>
      <c r="T36" s="50">
        <f t="shared" si="25"/>
        <v>-3.2559646188139366</v>
      </c>
      <c r="U36" s="50">
        <f t="shared" si="25"/>
        <v>-4.0957252018814794</v>
      </c>
      <c r="V36" s="50">
        <f t="shared" si="25"/>
        <v>-12.469320741411504</v>
      </c>
      <c r="W36" s="50">
        <f t="shared" si="25"/>
        <v>-4.6363866048851659</v>
      </c>
      <c r="X36" s="46"/>
      <c r="Y36" s="50">
        <v>91.898412713986716</v>
      </c>
      <c r="Z36" s="50">
        <f t="shared" ref="Z36" si="26">+SUM(Z31:Z34)</f>
        <v>26.930497046617919</v>
      </c>
      <c r="AA36" s="50">
        <f t="shared" ref="AA36:AC36" si="27">+SUM(AA31:AA34)</f>
        <v>46.626672467618441</v>
      </c>
      <c r="AB36" s="50">
        <f t="shared" si="27"/>
        <v>1.5388314343395195</v>
      </c>
      <c r="AC36" s="50">
        <f t="shared" si="27"/>
        <v>-24.457397166992095</v>
      </c>
      <c r="AE36" s="133"/>
    </row>
    <row r="37" spans="2:31" x14ac:dyDescent="0.25">
      <c r="B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6"/>
      <c r="Y37" s="52"/>
      <c r="Z37" s="52"/>
      <c r="AA37" s="52"/>
      <c r="AB37" s="52"/>
      <c r="AC37" s="52"/>
    </row>
    <row r="38" spans="2:31" x14ac:dyDescent="0.25">
      <c r="B38" s="45" t="s">
        <v>68</v>
      </c>
      <c r="D38" s="46">
        <v>12.937732889999999</v>
      </c>
      <c r="E38" s="46">
        <v>11.994613380000001</v>
      </c>
      <c r="F38" s="46">
        <v>7.1511394399999997</v>
      </c>
      <c r="G38" s="46">
        <v>16.285002854999998</v>
      </c>
      <c r="H38" s="46">
        <v>11.445125994999984</v>
      </c>
      <c r="I38" s="46">
        <v>12.655592640000005</v>
      </c>
      <c r="J38" s="46">
        <v>13.789798425000001</v>
      </c>
      <c r="K38" s="46">
        <v>13.525925515000001</v>
      </c>
      <c r="L38" s="46">
        <v>13.369197410000002</v>
      </c>
      <c r="M38" s="46">
        <v>13.143578485000003</v>
      </c>
      <c r="N38" s="46">
        <v>11.832593214999999</v>
      </c>
      <c r="O38" s="46">
        <v>11.426000500000001</v>
      </c>
      <c r="P38" s="46">
        <v>12.223197779999996</v>
      </c>
      <c r="Q38" s="46">
        <v>10.884559295000006</v>
      </c>
      <c r="R38" s="46">
        <v>10.471156165</v>
      </c>
      <c r="S38" s="46">
        <v>11.625606394999998</v>
      </c>
      <c r="T38" s="46">
        <v>11.212745079999991</v>
      </c>
      <c r="U38" s="46">
        <v>12.561210595000009</v>
      </c>
      <c r="V38" s="46">
        <v>13.03160046</v>
      </c>
      <c r="W38" s="46">
        <v>12.600999009999999</v>
      </c>
      <c r="X38" s="46"/>
      <c r="Y38" s="46">
        <v>48.368488565</v>
      </c>
      <c r="Z38" s="46">
        <v>51.416442574999991</v>
      </c>
      <c r="AA38" s="46">
        <v>49.771369610000008</v>
      </c>
      <c r="AB38" s="46">
        <v>45.204519634999997</v>
      </c>
      <c r="AC38" s="46">
        <v>49.406555144999999</v>
      </c>
      <c r="AE38" s="133"/>
    </row>
    <row r="39" spans="2:31" x14ac:dyDescent="0.25">
      <c r="B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6"/>
      <c r="Y39" s="52"/>
      <c r="Z39" s="52"/>
      <c r="AA39" s="52"/>
      <c r="AB39" s="52"/>
      <c r="AC39" s="52"/>
    </row>
    <row r="40" spans="2:31" s="49" customFormat="1" x14ac:dyDescent="0.25">
      <c r="B40" s="53" t="s">
        <v>69</v>
      </c>
      <c r="D40" s="53">
        <v>38.530204100591398</v>
      </c>
      <c r="E40" s="53">
        <v>58.732749655795104</v>
      </c>
      <c r="F40" s="53">
        <v>16.959916330961214</v>
      </c>
      <c r="G40" s="53">
        <v>26.044031191639011</v>
      </c>
      <c r="H40" s="53">
        <f t="shared" ref="H40" si="28">+H36+H38</f>
        <v>9.4907169945834529</v>
      </c>
      <c r="I40" s="53">
        <f t="shared" ref="I40" si="29">+I36+I38</f>
        <v>13.878108088560731</v>
      </c>
      <c r="J40" s="53">
        <f t="shared" ref="J40:K40" si="30">+J36+J38</f>
        <v>29.104774391381</v>
      </c>
      <c r="K40" s="53">
        <f t="shared" si="30"/>
        <v>25.873340147092712</v>
      </c>
      <c r="L40" s="53">
        <f t="shared" ref="L40:O40" si="31">+L36+L38</f>
        <v>22.814780734103238</v>
      </c>
      <c r="M40" s="53">
        <f t="shared" si="31"/>
        <v>39.414334892514034</v>
      </c>
      <c r="N40" s="53">
        <f t="shared" si="31"/>
        <v>10.90263070650666</v>
      </c>
      <c r="O40" s="53">
        <f t="shared" si="31"/>
        <v>23.266295744494521</v>
      </c>
      <c r="P40" s="53">
        <f t="shared" ref="P40:W40" si="32">+P36+P38</f>
        <v>13.171051459743722</v>
      </c>
      <c r="Q40" s="53">
        <f t="shared" si="32"/>
        <v>21.821321866871386</v>
      </c>
      <c r="R40" s="53">
        <f t="shared" si="32"/>
        <v>8.3821096715021817</v>
      </c>
      <c r="S40" s="53">
        <f t="shared" si="32"/>
        <v>3.3688680712222432</v>
      </c>
      <c r="T40" s="53">
        <f t="shared" si="32"/>
        <v>7.956780461186054</v>
      </c>
      <c r="U40" s="53">
        <f t="shared" si="32"/>
        <v>8.4654853931185308</v>
      </c>
      <c r="V40" s="53">
        <f t="shared" si="32"/>
        <v>0.56227971858849557</v>
      </c>
      <c r="W40" s="53">
        <f t="shared" si="32"/>
        <v>7.964612405114833</v>
      </c>
      <c r="X40" s="57"/>
      <c r="Y40" s="53">
        <v>140.26690127898675</v>
      </c>
      <c r="Z40" s="53">
        <f t="shared" ref="Z40" si="33">+Z36+Z38</f>
        <v>78.346939621617906</v>
      </c>
      <c r="AA40" s="53">
        <f t="shared" ref="AA40:AC40" si="34">+AA36+AA38</f>
        <v>96.398042077618442</v>
      </c>
      <c r="AB40" s="53">
        <f t="shared" si="34"/>
        <v>46.743351069339518</v>
      </c>
      <c r="AC40" s="53">
        <f t="shared" si="34"/>
        <v>24.949157978007904</v>
      </c>
      <c r="AE40" s="133"/>
    </row>
    <row r="41" spans="2:31" x14ac:dyDescent="0.25">
      <c r="B41" s="44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7"/>
      <c r="P41" s="52"/>
      <c r="Q41" s="52"/>
      <c r="R41" s="52"/>
      <c r="S41" s="87"/>
      <c r="T41" s="52"/>
      <c r="U41" s="52"/>
      <c r="V41" s="52"/>
      <c r="W41" s="87"/>
      <c r="X41" s="58"/>
      <c r="Y41" s="44"/>
      <c r="Z41" s="44"/>
      <c r="AA41" s="44"/>
      <c r="AB41" s="44"/>
      <c r="AC41" s="44"/>
    </row>
    <row r="42" spans="2:31" x14ac:dyDescent="0.25">
      <c r="B42" s="54" t="s">
        <v>71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54"/>
      <c r="Y42" s="54"/>
      <c r="Z42" s="54"/>
      <c r="AA42" s="54"/>
      <c r="AB42" s="54"/>
      <c r="AC42" s="54"/>
    </row>
    <row r="43" spans="2:31" x14ac:dyDescent="0.25">
      <c r="B43" s="43" t="s">
        <v>64</v>
      </c>
      <c r="D43" s="43" t="str">
        <f t="shared" ref="D43:F43" si="35">+D10</f>
        <v>4Q2019</v>
      </c>
      <c r="E43" s="43" t="str">
        <f t="shared" si="35"/>
        <v>3Q2019(°°°)</v>
      </c>
      <c r="F43" s="43" t="str">
        <f t="shared" si="35"/>
        <v>2Q2019(°°)</v>
      </c>
      <c r="G43" s="43" t="str">
        <f t="shared" ref="G43:H43" si="36">+G10</f>
        <v>1Q2019(°)</v>
      </c>
      <c r="H43" s="43" t="str">
        <f t="shared" si="36"/>
        <v>4Q2018</v>
      </c>
      <c r="I43" s="43" t="str">
        <f t="shared" ref="I43" si="37">+I10</f>
        <v>3Q2018</v>
      </c>
      <c r="J43" s="43" t="str">
        <f t="shared" ref="J43:K43" si="38">+J10</f>
        <v>2Q 2018</v>
      </c>
      <c r="K43" s="43" t="str">
        <f t="shared" si="38"/>
        <v>1Q 2018</v>
      </c>
      <c r="L43" s="43" t="str">
        <f t="shared" ref="L43:M43" si="39">+L10</f>
        <v>4Q 2017</v>
      </c>
      <c r="M43" s="43" t="str">
        <f t="shared" si="39"/>
        <v>3Q 2017</v>
      </c>
      <c r="N43" s="43" t="str">
        <f>+N10</f>
        <v>2Q 2017</v>
      </c>
      <c r="O43" s="43" t="s">
        <v>97</v>
      </c>
      <c r="P43" s="43" t="str">
        <f t="shared" ref="P43:Q43" si="40">+P10</f>
        <v>4Q 2016</v>
      </c>
      <c r="Q43" s="43" t="str">
        <f t="shared" si="40"/>
        <v>3Q 2016</v>
      </c>
      <c r="R43" s="43" t="str">
        <f>+R10</f>
        <v>2Q 2016</v>
      </c>
      <c r="S43" s="43" t="s">
        <v>97</v>
      </c>
      <c r="T43" s="43" t="str">
        <f t="shared" ref="T43:U43" si="41">+T10</f>
        <v>4Q 2015</v>
      </c>
      <c r="U43" s="43" t="str">
        <f t="shared" si="41"/>
        <v>3Q 2015</v>
      </c>
      <c r="V43" s="43" t="str">
        <f>+V10</f>
        <v>2Q 2015</v>
      </c>
      <c r="W43" s="43" t="s">
        <v>97</v>
      </c>
      <c r="X43" s="55"/>
      <c r="Y43" s="43">
        <v>2019</v>
      </c>
      <c r="Z43" s="43" t="str">
        <f>+Z10</f>
        <v>2018(*)</v>
      </c>
      <c r="AA43" s="43" t="str">
        <f>+AA10</f>
        <v>2017(**)</v>
      </c>
      <c r="AB43" s="43" t="str">
        <f>+AB10</f>
        <v>2016(***)</v>
      </c>
      <c r="AC43" s="43">
        <v>2015</v>
      </c>
    </row>
    <row r="44" spans="2:31" x14ac:dyDescent="0.25">
      <c r="B44" s="44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55"/>
      <c r="Y44" s="42"/>
      <c r="Z44" s="42"/>
      <c r="AA44" s="42"/>
      <c r="AB44" s="42"/>
      <c r="AC44" s="42"/>
    </row>
    <row r="45" spans="2:31" x14ac:dyDescent="0.25">
      <c r="B45" s="45" t="s">
        <v>66</v>
      </c>
      <c r="D45" s="46">
        <v>-93.111943962799998</v>
      </c>
      <c r="E45" s="46">
        <v>-111.70099140121</v>
      </c>
      <c r="F45" s="46">
        <v>-76.800060210000012</v>
      </c>
      <c r="G45" s="46">
        <v>-75.77112043999999</v>
      </c>
      <c r="H45" s="46">
        <v>-71.476014460000002</v>
      </c>
      <c r="I45" s="46">
        <v>-66.413502189999988</v>
      </c>
      <c r="J45" s="46">
        <v>-73.138698129999995</v>
      </c>
      <c r="K45" s="46">
        <v>-69.583886429999993</v>
      </c>
      <c r="L45" s="46">
        <v>-69.032088309999992</v>
      </c>
      <c r="M45" s="46">
        <v>-84.255907579999999</v>
      </c>
      <c r="N45" s="46">
        <v>-55.554618629999993</v>
      </c>
      <c r="O45" s="46">
        <v>-62.598171409999999</v>
      </c>
      <c r="P45" s="46">
        <v>-53.991896379999993</v>
      </c>
      <c r="Q45" s="46">
        <v>-57.538213769999999</v>
      </c>
      <c r="R45" s="46">
        <v>-47.741382268000002</v>
      </c>
      <c r="S45" s="46">
        <v>-43.398964419999999</v>
      </c>
      <c r="T45" s="46">
        <v>-44.827274639999999</v>
      </c>
      <c r="U45" s="46">
        <v>-50.732087609999994</v>
      </c>
      <c r="V45" s="46">
        <v>-48.854529789999994</v>
      </c>
      <c r="W45" s="46">
        <v>-56.403582320000005</v>
      </c>
      <c r="X45" s="46"/>
      <c r="Y45" s="46">
        <v>-357.38411601401003</v>
      </c>
      <c r="Z45" s="46">
        <v>-280.61210120999993</v>
      </c>
      <c r="AA45" s="46">
        <v>-271.44078593</v>
      </c>
      <c r="AB45" s="46">
        <v>-202.67045683799998</v>
      </c>
      <c r="AC45" s="46">
        <v>-200.81747436000001</v>
      </c>
      <c r="AE45" s="133"/>
    </row>
    <row r="46" spans="2:31" x14ac:dyDescent="0.25">
      <c r="B46" s="45" t="s">
        <v>7</v>
      </c>
      <c r="D46" s="47">
        <v>95.506397895679811</v>
      </c>
      <c r="E46" s="47">
        <v>110.30166244829331</v>
      </c>
      <c r="F46" s="47">
        <v>74.352662628627698</v>
      </c>
      <c r="G46" s="47">
        <v>79.427080624169591</v>
      </c>
      <c r="H46" s="47">
        <v>68.105983199982774</v>
      </c>
      <c r="I46" s="47">
        <v>64.355706958363555</v>
      </c>
      <c r="J46" s="47">
        <v>76.834453005333572</v>
      </c>
      <c r="K46" s="47">
        <v>72.158545481681315</v>
      </c>
      <c r="L46" s="47">
        <v>68.814685167625569</v>
      </c>
      <c r="M46" s="47">
        <v>89.535826608261587</v>
      </c>
      <c r="N46" s="47">
        <v>50.818863435614077</v>
      </c>
      <c r="O46" s="47">
        <v>66.416369118055471</v>
      </c>
      <c r="P46" s="47">
        <v>53.625998841910615</v>
      </c>
      <c r="Q46" s="47">
        <v>53.448695327211567</v>
      </c>
      <c r="R46" s="47">
        <v>47.413775772105893</v>
      </c>
      <c r="S46" s="47">
        <v>44.197952999255463</v>
      </c>
      <c r="T46" s="47">
        <v>41.649713436934135</v>
      </c>
      <c r="U46" s="47">
        <v>52.127013325887432</v>
      </c>
      <c r="V46" s="47">
        <v>50.347616045316883</v>
      </c>
      <c r="W46" s="47">
        <v>49.838181135633079</v>
      </c>
      <c r="X46" s="46"/>
      <c r="Y46" s="47">
        <v>359.58780359677041</v>
      </c>
      <c r="Z46" s="47">
        <v>281.45468864536122</v>
      </c>
      <c r="AA46" s="47">
        <v>275.58574432955669</v>
      </c>
      <c r="AB46" s="47">
        <v>198.68642294048354</v>
      </c>
      <c r="AC46" s="47">
        <v>193.96252394377154</v>
      </c>
      <c r="AE46" s="133"/>
    </row>
    <row r="47" spans="2:31" x14ac:dyDescent="0.25">
      <c r="B47" s="45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6"/>
      <c r="Y47" s="48"/>
      <c r="Z47" s="48"/>
      <c r="AA47" s="48"/>
      <c r="AB47" s="48"/>
      <c r="AC47" s="48"/>
    </row>
    <row r="48" spans="2:31" s="49" customFormat="1" x14ac:dyDescent="0.25">
      <c r="B48" s="50" t="s">
        <v>11</v>
      </c>
      <c r="D48" s="50">
        <v>2.3944539328798129</v>
      </c>
      <c r="E48" s="50">
        <v>-1.3993289529166901</v>
      </c>
      <c r="F48" s="50">
        <v>-2.4473975813723143</v>
      </c>
      <c r="G48" s="50">
        <v>3.6559601841696008</v>
      </c>
      <c r="H48" s="50">
        <f t="shared" ref="H48" si="42">+H45+H46</f>
        <v>-3.3700312600172282</v>
      </c>
      <c r="I48" s="50">
        <f t="shared" ref="I48" si="43">+I45+I46</f>
        <v>-2.0577952316364332</v>
      </c>
      <c r="J48" s="50">
        <f t="shared" ref="J48:K48" si="44">+J45+J46</f>
        <v>3.6957548753335772</v>
      </c>
      <c r="K48" s="50">
        <f t="shared" si="44"/>
        <v>2.5746590516813228</v>
      </c>
      <c r="L48" s="50">
        <f t="shared" ref="L48:O48" si="45">+L45+L46</f>
        <v>-0.21740314237442249</v>
      </c>
      <c r="M48" s="50">
        <f t="shared" si="45"/>
        <v>5.2799190282615882</v>
      </c>
      <c r="N48" s="50">
        <f t="shared" si="45"/>
        <v>-4.7357551943859164</v>
      </c>
      <c r="O48" s="50">
        <f t="shared" si="45"/>
        <v>3.8181977080554717</v>
      </c>
      <c r="P48" s="50">
        <f t="shared" ref="P48:W48" si="46">+P45+P46</f>
        <v>-0.36589753808937786</v>
      </c>
      <c r="Q48" s="50">
        <f t="shared" si="46"/>
        <v>-4.0895184427884317</v>
      </c>
      <c r="R48" s="50">
        <f t="shared" si="46"/>
        <v>-0.32760649589410917</v>
      </c>
      <c r="S48" s="50">
        <f t="shared" si="46"/>
        <v>0.79898857925546451</v>
      </c>
      <c r="T48" s="50">
        <f t="shared" si="46"/>
        <v>-3.1775612030658635</v>
      </c>
      <c r="U48" s="50">
        <f t="shared" si="46"/>
        <v>1.3949257158874389</v>
      </c>
      <c r="V48" s="50">
        <f t="shared" si="46"/>
        <v>1.4930862553168893</v>
      </c>
      <c r="W48" s="50">
        <f t="shared" si="46"/>
        <v>-6.5654011843669267</v>
      </c>
      <c r="X48" s="46"/>
      <c r="Y48" s="50">
        <v>2.2036875827603808</v>
      </c>
      <c r="Z48" s="50">
        <f t="shared" ref="Z48" si="47">+Z45+Z46</f>
        <v>0.84258743536128122</v>
      </c>
      <c r="AA48" s="50">
        <f t="shared" ref="AA48:AC48" si="48">+AA45+AA46</f>
        <v>4.1449583995566854</v>
      </c>
      <c r="AB48" s="50">
        <f t="shared" si="48"/>
        <v>-3.98403389751644</v>
      </c>
      <c r="AC48" s="50">
        <f t="shared" si="48"/>
        <v>-6.854950416228462</v>
      </c>
      <c r="AE48" s="134"/>
    </row>
    <row r="49" spans="2:34" x14ac:dyDescent="0.25">
      <c r="B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58"/>
      <c r="Y49" s="44"/>
      <c r="Z49" s="44"/>
      <c r="AA49" s="44"/>
      <c r="AB49" s="44"/>
      <c r="AC49" s="44"/>
    </row>
    <row r="50" spans="2:34" x14ac:dyDescent="0.25">
      <c r="B50" s="54" t="s">
        <v>72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54"/>
      <c r="Y50" s="54"/>
      <c r="Z50" s="54"/>
      <c r="AA50" s="54"/>
      <c r="AB50" s="54"/>
      <c r="AC50" s="54"/>
    </row>
    <row r="51" spans="2:34" x14ac:dyDescent="0.25">
      <c r="B51" s="43" t="s">
        <v>64</v>
      </c>
      <c r="D51" s="43" t="str">
        <f t="shared" ref="D51:F51" si="49">+D43</f>
        <v>4Q2019</v>
      </c>
      <c r="E51" s="43" t="str">
        <f t="shared" si="49"/>
        <v>3Q2019(°°°)</v>
      </c>
      <c r="F51" s="43" t="str">
        <f t="shared" si="49"/>
        <v>2Q2019(°°)</v>
      </c>
      <c r="G51" s="43" t="str">
        <f t="shared" ref="G51:H51" si="50">+G43</f>
        <v>1Q2019(°)</v>
      </c>
      <c r="H51" s="43" t="str">
        <f t="shared" si="50"/>
        <v>4Q2018</v>
      </c>
      <c r="I51" s="43" t="str">
        <f t="shared" ref="I51" si="51">+I43</f>
        <v>3Q2018</v>
      </c>
      <c r="J51" s="43" t="str">
        <f t="shared" ref="J51:K51" si="52">+J43</f>
        <v>2Q 2018</v>
      </c>
      <c r="K51" s="43" t="str">
        <f t="shared" si="52"/>
        <v>1Q 2018</v>
      </c>
      <c r="L51" s="43" t="str">
        <f t="shared" ref="L51:N51" si="53">+L43</f>
        <v>4Q 2017</v>
      </c>
      <c r="M51" s="43" t="str">
        <f t="shared" si="53"/>
        <v>3Q 2017</v>
      </c>
      <c r="N51" s="43" t="str">
        <f t="shared" si="53"/>
        <v>2Q 2017</v>
      </c>
      <c r="O51" s="43" t="str">
        <f>+O43</f>
        <v>1Q 2015</v>
      </c>
      <c r="P51" s="43" t="str">
        <f t="shared" ref="P51:R51" si="54">+P43</f>
        <v>4Q 2016</v>
      </c>
      <c r="Q51" s="43" t="str">
        <f t="shared" si="54"/>
        <v>3Q 2016</v>
      </c>
      <c r="R51" s="43" t="str">
        <f t="shared" si="54"/>
        <v>2Q 2016</v>
      </c>
      <c r="S51" s="43" t="str">
        <f>+S43</f>
        <v>1Q 2015</v>
      </c>
      <c r="T51" s="43" t="str">
        <f t="shared" ref="T51:V51" si="55">+T43</f>
        <v>4Q 2015</v>
      </c>
      <c r="U51" s="43" t="str">
        <f t="shared" si="55"/>
        <v>3Q 2015</v>
      </c>
      <c r="V51" s="43" t="str">
        <f t="shared" si="55"/>
        <v>2Q 2015</v>
      </c>
      <c r="W51" s="43" t="str">
        <f>+W43</f>
        <v>1Q 2015</v>
      </c>
      <c r="X51" s="55"/>
      <c r="Y51" s="43">
        <v>2019</v>
      </c>
      <c r="Z51" s="43" t="str">
        <f>+Z10</f>
        <v>2018(*)</v>
      </c>
      <c r="AA51" s="43" t="str">
        <f>+AA10</f>
        <v>2017(**)</v>
      </c>
      <c r="AB51" s="43" t="str">
        <f>+AB10</f>
        <v>2016(***)</v>
      </c>
      <c r="AC51" s="43">
        <v>2015</v>
      </c>
    </row>
    <row r="52" spans="2:34" x14ac:dyDescent="0.25">
      <c r="B52" s="44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55"/>
      <c r="Y52" s="42"/>
      <c r="Z52" s="42"/>
      <c r="AA52" s="42"/>
      <c r="AB52" s="42"/>
      <c r="AC52" s="42"/>
    </row>
    <row r="53" spans="2:34" x14ac:dyDescent="0.25">
      <c r="B53" s="45" t="s">
        <v>66</v>
      </c>
      <c r="D53" s="46">
        <v>2250.0071347909106</v>
      </c>
      <c r="E53" s="46">
        <v>2449.7039515253805</v>
      </c>
      <c r="F53" s="46">
        <v>2757.2786764676898</v>
      </c>
      <c r="G53" s="46">
        <v>2735.8281072735249</v>
      </c>
      <c r="H53" s="46">
        <f t="shared" ref="H53:K53" si="56">+H14+H31+H45</f>
        <v>2636.1298885982837</v>
      </c>
      <c r="I53" s="46">
        <f t="shared" si="56"/>
        <v>2999.2308354749662</v>
      </c>
      <c r="J53" s="46">
        <f t="shared" si="56"/>
        <v>3022.4346083611854</v>
      </c>
      <c r="K53" s="46">
        <f t="shared" si="56"/>
        <v>2797.0118472688837</v>
      </c>
      <c r="L53" s="46">
        <f t="shared" ref="L53:O53" si="57">+L14+L31+L45</f>
        <v>2767.5078055770346</v>
      </c>
      <c r="M53" s="46">
        <f t="shared" si="57"/>
        <v>2535.024028730893</v>
      </c>
      <c r="N53" s="46">
        <f t="shared" si="57"/>
        <v>2322.6558735267736</v>
      </c>
      <c r="O53" s="46">
        <f t="shared" si="57"/>
        <v>2075.1080626842295</v>
      </c>
      <c r="P53" s="46">
        <f t="shared" ref="P53:S53" si="58">+P14+P31+P45</f>
        <v>1849.5813545719504</v>
      </c>
      <c r="Q53" s="46">
        <f t="shared" si="58"/>
        <v>1856.0500856442006</v>
      </c>
      <c r="R53" s="46">
        <f t="shared" si="58"/>
        <v>1862.8414860604344</v>
      </c>
      <c r="S53" s="46">
        <f t="shared" si="58"/>
        <v>1655.5018587477527</v>
      </c>
      <c r="T53" s="46">
        <f t="shared" ref="T53:W54" si="59">+T14+T31+T45</f>
        <v>1809.9481625198309</v>
      </c>
      <c r="U53" s="46">
        <f t="shared" si="59"/>
        <v>1945.354507507971</v>
      </c>
      <c r="V53" s="46">
        <f t="shared" si="59"/>
        <v>1996.0717563902399</v>
      </c>
      <c r="W53" s="46">
        <f t="shared" si="59"/>
        <v>2126.0746398206279</v>
      </c>
      <c r="X53" s="46"/>
      <c r="Y53" s="46">
        <v>10192.817870057504</v>
      </c>
      <c r="Z53" s="46">
        <f t="shared" ref="Z53" si="60">+Z14+Z31+Z45</f>
        <v>11454.807179703319</v>
      </c>
      <c r="AA53" s="46">
        <f t="shared" ref="AA53:AC54" si="61">+AA14+AA31+AA45</f>
        <v>9700.2957705189274</v>
      </c>
      <c r="AB53" s="46">
        <f t="shared" si="61"/>
        <v>7223.9747850243384</v>
      </c>
      <c r="AC53" s="46">
        <f t="shared" si="61"/>
        <v>7877.4490662386697</v>
      </c>
      <c r="AD53" s="90"/>
      <c r="AE53" s="90"/>
      <c r="AF53" s="90"/>
      <c r="AG53" s="90"/>
      <c r="AH53" s="90"/>
    </row>
    <row r="54" spans="2:34" x14ac:dyDescent="0.25">
      <c r="B54" s="45" t="s">
        <v>7</v>
      </c>
      <c r="D54" s="46">
        <v>-1943.3265582699999</v>
      </c>
      <c r="E54" s="46">
        <v>-2016.4005725799998</v>
      </c>
      <c r="F54" s="46">
        <v>-2277.6664573900002</v>
      </c>
      <c r="G54" s="46">
        <v>-2215.0465538300004</v>
      </c>
      <c r="H54" s="46">
        <f t="shared" ref="H54:I54" si="62">+H15+H32+H46</f>
        <v>-2059.8743722699996</v>
      </c>
      <c r="I54" s="46">
        <f t="shared" si="62"/>
        <v>-2078.2897029921965</v>
      </c>
      <c r="J54" s="46">
        <f t="shared" ref="J54:K54" si="63">+J15+J32+J46</f>
        <v>-2212.4385651845755</v>
      </c>
      <c r="K54" s="46">
        <f t="shared" si="63"/>
        <v>-2132.724922843227</v>
      </c>
      <c r="L54" s="46">
        <f t="shared" ref="L54:O54" si="64">+L15+L32+L46</f>
        <v>-2170.9325484133151</v>
      </c>
      <c r="M54" s="46">
        <f t="shared" si="64"/>
        <v>-1972.4535330199997</v>
      </c>
      <c r="N54" s="46">
        <f t="shared" si="64"/>
        <v>-1728.1771817700003</v>
      </c>
      <c r="O54" s="46">
        <f t="shared" si="64"/>
        <v>-1531.4619902500003</v>
      </c>
      <c r="P54" s="46">
        <f t="shared" ref="P54:S54" si="65">+P15+P32+P46</f>
        <v>-1416.5759764799993</v>
      </c>
      <c r="Q54" s="46">
        <f t="shared" si="65"/>
        <v>-1291.2775550000001</v>
      </c>
      <c r="R54" s="46">
        <f t="shared" si="65"/>
        <v>-1389.7273167900003</v>
      </c>
      <c r="S54" s="46">
        <f t="shared" si="65"/>
        <v>-1286.8086470499998</v>
      </c>
      <c r="T54" s="46">
        <f t="shared" si="59"/>
        <v>-1438.3762015399998</v>
      </c>
      <c r="U54" s="46">
        <f t="shared" si="59"/>
        <v>-1620.8418208300004</v>
      </c>
      <c r="V54" s="46">
        <f t="shared" si="59"/>
        <v>-1689.7508940099999</v>
      </c>
      <c r="W54" s="46">
        <f t="shared" si="59"/>
        <v>-1728.3034358100006</v>
      </c>
      <c r="X54" s="46"/>
      <c r="Y54" s="46">
        <v>-8452.4401420700015</v>
      </c>
      <c r="Z54" s="46">
        <f t="shared" ref="Z54" si="66">+Z15+Z32+Z46</f>
        <v>-8483.3275632899986</v>
      </c>
      <c r="AA54" s="46">
        <f t="shared" si="61"/>
        <v>-7403.0252534533165</v>
      </c>
      <c r="AB54" s="46">
        <f t="shared" si="61"/>
        <v>-5384.3894953199988</v>
      </c>
      <c r="AC54" s="46">
        <f t="shared" si="61"/>
        <v>-6477.2723521900007</v>
      </c>
      <c r="AD54" s="90"/>
      <c r="AE54" s="90"/>
      <c r="AF54" s="90"/>
      <c r="AG54" s="90"/>
      <c r="AH54" s="90"/>
    </row>
    <row r="55" spans="2:34" x14ac:dyDescent="0.25">
      <c r="B55" s="45" t="s">
        <v>67</v>
      </c>
      <c r="D55" s="46">
        <v>-222.92731979880199</v>
      </c>
      <c r="E55" s="46">
        <v>-211.86554439713899</v>
      </c>
      <c r="F55" s="46">
        <v>-243.63356798339569</v>
      </c>
      <c r="G55" s="46">
        <v>-219.04871773066327</v>
      </c>
      <c r="H55" s="46">
        <f>+H16+H33</f>
        <v>-202.02485707999998</v>
      </c>
      <c r="I55" s="46">
        <f t="shared" ref="I55" si="67">+I16+I33</f>
        <v>-216.91738466823566</v>
      </c>
      <c r="J55" s="46">
        <f t="shared" ref="J55:K55" si="68">+J16+J33</f>
        <v>-233.99204689853468</v>
      </c>
      <c r="K55" s="46">
        <f t="shared" si="68"/>
        <v>-223.82936085322967</v>
      </c>
      <c r="L55" s="46">
        <f t="shared" ref="L55:O55" si="69">+L16+L33</f>
        <v>-251.67491337999999</v>
      </c>
      <c r="M55" s="46">
        <f t="shared" si="69"/>
        <v>-211.24938266000001</v>
      </c>
      <c r="N55" s="46">
        <f t="shared" si="69"/>
        <v>-189.04740997000002</v>
      </c>
      <c r="O55" s="46">
        <f t="shared" si="69"/>
        <v>-172.27549909999999</v>
      </c>
      <c r="P55" s="46">
        <f t="shared" ref="P55:S55" si="70">+P16+P33</f>
        <v>-175.46400129999998</v>
      </c>
      <c r="Q55" s="46">
        <f t="shared" si="70"/>
        <v>-168.44282033000002</v>
      </c>
      <c r="R55" s="46">
        <f t="shared" si="70"/>
        <v>-180.02011203999999</v>
      </c>
      <c r="S55" s="46">
        <f t="shared" si="70"/>
        <v>-164.01555218000001</v>
      </c>
      <c r="T55" s="46">
        <f t="shared" ref="T55:W56" si="71">+T16+T33</f>
        <v>-180.08335178999999</v>
      </c>
      <c r="U55" s="46">
        <f t="shared" si="71"/>
        <v>-188.04335005999997</v>
      </c>
      <c r="V55" s="46">
        <f t="shared" si="71"/>
        <v>-204.79858025000004</v>
      </c>
      <c r="W55" s="46">
        <f t="shared" si="71"/>
        <v>-197.36639158000006</v>
      </c>
      <c r="X55" s="46"/>
      <c r="Y55" s="46">
        <v>-897.47514990999991</v>
      </c>
      <c r="Z55" s="46">
        <f t="shared" ref="Z55" si="72">+Z16+Z33</f>
        <v>-876.76364950000004</v>
      </c>
      <c r="AA55" s="46">
        <f t="shared" ref="AA55:AC56" si="73">+AA16+AA33</f>
        <v>-824.2472051100001</v>
      </c>
      <c r="AB55" s="46">
        <f t="shared" si="73"/>
        <v>-687.94248585000003</v>
      </c>
      <c r="AC55" s="46">
        <f t="shared" si="73"/>
        <v>-770.29167368000014</v>
      </c>
      <c r="AD55" s="90"/>
      <c r="AE55" s="90"/>
      <c r="AF55" s="90"/>
      <c r="AG55" s="90"/>
      <c r="AH55" s="90"/>
    </row>
    <row r="56" spans="2:34" ht="30" x14ac:dyDescent="0.25">
      <c r="B56" s="45" t="s">
        <v>10</v>
      </c>
      <c r="D56" s="47">
        <v>8.4949911299999883</v>
      </c>
      <c r="E56" s="47">
        <v>7.1805531100000026</v>
      </c>
      <c r="F56" s="47">
        <v>0.43405708000000098</v>
      </c>
      <c r="G56" s="47">
        <v>5.5534632499999992</v>
      </c>
      <c r="H56" s="47">
        <f>+H17+H34</f>
        <v>8.4681884500000368</v>
      </c>
      <c r="I56" s="47">
        <f t="shared" ref="I56" si="74">+I17+I34</f>
        <v>4.9092332718631475</v>
      </c>
      <c r="J56" s="47">
        <f t="shared" ref="J56:K56" si="75">+J17+J34</f>
        <v>-5.498746699964717</v>
      </c>
      <c r="K56" s="47">
        <f t="shared" si="75"/>
        <v>5.7773665081016183</v>
      </c>
      <c r="L56" s="47">
        <f t="shared" ref="L56:O56" si="76">+L17+L34</f>
        <v>5.0643977500000448</v>
      </c>
      <c r="M56" s="47">
        <f t="shared" si="76"/>
        <v>-1.4754969842011025</v>
      </c>
      <c r="N56" s="47">
        <f t="shared" si="76"/>
        <v>-12.609367130000004</v>
      </c>
      <c r="O56" s="47">
        <f t="shared" si="76"/>
        <v>-7.2199369499999975</v>
      </c>
      <c r="P56" s="47">
        <f t="shared" ref="P56:S56" si="77">+P17+P34</f>
        <v>-10.840702679999998</v>
      </c>
      <c r="Q56" s="47">
        <f t="shared" si="77"/>
        <v>2.8162067299999882</v>
      </c>
      <c r="R56" s="47">
        <f t="shared" si="77"/>
        <v>0.42013178000000584</v>
      </c>
      <c r="S56" s="47">
        <f t="shared" si="77"/>
        <v>-2.3206782499999967</v>
      </c>
      <c r="T56" s="47">
        <f t="shared" si="71"/>
        <v>0.13440204000002376</v>
      </c>
      <c r="U56" s="47">
        <f t="shared" si="71"/>
        <v>4.0314124599999994</v>
      </c>
      <c r="V56" s="47">
        <f t="shared" si="71"/>
        <v>1.547872819999998</v>
      </c>
      <c r="W56" s="47">
        <f t="shared" si="71"/>
        <v>3.7404455299999957</v>
      </c>
      <c r="X56" s="46"/>
      <c r="Y56" s="47">
        <v>21.663064569999992</v>
      </c>
      <c r="Z56" s="47">
        <f t="shared" ref="Z56" si="78">+Z17+Z34</f>
        <v>13.656041530000085</v>
      </c>
      <c r="AA56" s="47">
        <f t="shared" si="73"/>
        <v>-16.24040331420106</v>
      </c>
      <c r="AB56" s="47">
        <f t="shared" si="73"/>
        <v>-9.9250424200000005</v>
      </c>
      <c r="AC56" s="47">
        <f t="shared" si="73"/>
        <v>9.4541328500000166</v>
      </c>
      <c r="AD56" s="90"/>
      <c r="AE56" s="90"/>
      <c r="AF56" s="90"/>
      <c r="AG56" s="90"/>
      <c r="AH56" s="90"/>
    </row>
    <row r="57" spans="2:34" x14ac:dyDescent="0.25">
      <c r="B57" s="45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6"/>
      <c r="Y57" s="48"/>
      <c r="Z57" s="48"/>
      <c r="AA57" s="48"/>
      <c r="AB57" s="48"/>
      <c r="AC57" s="48"/>
      <c r="AD57" s="90"/>
      <c r="AE57" s="90"/>
      <c r="AF57" s="90"/>
      <c r="AG57" s="90"/>
      <c r="AH57" s="90"/>
    </row>
    <row r="58" spans="2:34" s="49" customFormat="1" x14ac:dyDescent="0.25">
      <c r="B58" s="50" t="s">
        <v>11</v>
      </c>
      <c r="D58" s="50">
        <v>92.24824785210879</v>
      </c>
      <c r="E58" s="50">
        <v>228.61838765824172</v>
      </c>
      <c r="F58" s="50">
        <v>236.4127081742939</v>
      </c>
      <c r="G58" s="50">
        <v>307.28629896286117</v>
      </c>
      <c r="H58" s="50">
        <f t="shared" ref="H58" si="79">+SUM(H53:H56)</f>
        <v>382.69884769828417</v>
      </c>
      <c r="I58" s="50">
        <f t="shared" ref="I58" si="80">+SUM(I53:I56)</f>
        <v>708.93298108639726</v>
      </c>
      <c r="J58" s="50">
        <f t="shared" ref="J58:K58" si="81">+SUM(J53:J56)</f>
        <v>570.50524957811047</v>
      </c>
      <c r="K58" s="50">
        <f t="shared" si="81"/>
        <v>446.23493008052867</v>
      </c>
      <c r="L58" s="50">
        <f t="shared" ref="L58:O58" si="82">+SUM(L53:L56)</f>
        <v>349.96474153371952</v>
      </c>
      <c r="M58" s="50">
        <f t="shared" si="82"/>
        <v>349.84561606669212</v>
      </c>
      <c r="N58" s="50">
        <f t="shared" si="82"/>
        <v>392.82191465677329</v>
      </c>
      <c r="O58" s="50">
        <f t="shared" si="82"/>
        <v>364.15063638422919</v>
      </c>
      <c r="P58" s="50">
        <f t="shared" ref="P58:W58" si="83">+SUM(P53:P56)</f>
        <v>246.70067411195117</v>
      </c>
      <c r="Q58" s="50">
        <f t="shared" si="83"/>
        <v>399.14591704420047</v>
      </c>
      <c r="R58" s="50">
        <f t="shared" si="83"/>
        <v>293.51418901043417</v>
      </c>
      <c r="S58" s="50">
        <f t="shared" si="83"/>
        <v>202.35698126775299</v>
      </c>
      <c r="T58" s="50">
        <f t="shared" si="83"/>
        <v>191.62301122983118</v>
      </c>
      <c r="U58" s="50">
        <f t="shared" si="83"/>
        <v>140.50074907797062</v>
      </c>
      <c r="V58" s="50">
        <f t="shared" si="83"/>
        <v>103.07015495023994</v>
      </c>
      <c r="W58" s="50">
        <f t="shared" si="83"/>
        <v>204.14525796062728</v>
      </c>
      <c r="X58" s="46"/>
      <c r="Y58" s="50">
        <v>864.56564264750477</v>
      </c>
      <c r="Z58" s="50">
        <f t="shared" ref="Z58" si="84">+SUM(Z53:Z56)</f>
        <v>2108.3720084433203</v>
      </c>
      <c r="AA58" s="50">
        <f t="shared" ref="AA58" si="85">+SUM(AA53:AA56)</f>
        <v>1456.7829086414097</v>
      </c>
      <c r="AB58" s="50">
        <f t="shared" ref="AB58:AC58" si="86">+SUM(AB53:AB56)</f>
        <v>1141.7177614343395</v>
      </c>
      <c r="AC58" s="50">
        <f t="shared" si="86"/>
        <v>639.33917321866898</v>
      </c>
      <c r="AD58" s="90"/>
      <c r="AE58" s="90"/>
      <c r="AF58" s="90"/>
      <c r="AG58" s="90"/>
      <c r="AH58" s="91"/>
    </row>
    <row r="59" spans="2:34" x14ac:dyDescent="0.25">
      <c r="B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46"/>
      <c r="Y59" s="52"/>
      <c r="Z59" s="52"/>
      <c r="AA59" s="52"/>
      <c r="AB59" s="52"/>
      <c r="AC59" s="52"/>
      <c r="AD59" s="90"/>
      <c r="AE59" s="90"/>
      <c r="AF59" s="90"/>
      <c r="AG59" s="90"/>
      <c r="AH59" s="90"/>
    </row>
    <row r="60" spans="2:34" x14ac:dyDescent="0.25">
      <c r="B60" s="45" t="s">
        <v>68</v>
      </c>
      <c r="D60" s="46">
        <v>170.83468643</v>
      </c>
      <c r="E60" s="46">
        <v>159.38997714999999</v>
      </c>
      <c r="F60" s="46">
        <v>168.14864175</v>
      </c>
      <c r="G60" s="46">
        <v>162.73999155999999</v>
      </c>
      <c r="H60" s="46">
        <f t="shared" ref="H60:I60" si="87">+H21+H38</f>
        <v>130.12380019000003</v>
      </c>
      <c r="I60" s="46">
        <f t="shared" si="87"/>
        <v>147.53056115708983</v>
      </c>
      <c r="J60" s="46">
        <f t="shared" ref="J60:K60" si="88">+J21+J38</f>
        <v>154.38471692570863</v>
      </c>
      <c r="K60" s="46">
        <f t="shared" si="88"/>
        <v>157.26020986720152</v>
      </c>
      <c r="L60" s="46">
        <f t="shared" ref="L60:O60" si="89">+L21+L38</f>
        <v>152.36615122999996</v>
      </c>
      <c r="M60" s="46">
        <f t="shared" si="89"/>
        <v>116.29572626000001</v>
      </c>
      <c r="N60" s="46">
        <f t="shared" si="89"/>
        <v>105.03441285999999</v>
      </c>
      <c r="O60" s="46">
        <f t="shared" si="89"/>
        <v>100.60229216</v>
      </c>
      <c r="P60" s="46">
        <f t="shared" ref="P60:W60" si="90">+P21+P38</f>
        <v>103.86511128999999</v>
      </c>
      <c r="Q60" s="46">
        <f t="shared" si="90"/>
        <v>103.10302169000001</v>
      </c>
      <c r="R60" s="46">
        <f t="shared" si="90"/>
        <v>99.253909169999986</v>
      </c>
      <c r="S60" s="46">
        <f t="shared" si="90"/>
        <v>100.66774323999999</v>
      </c>
      <c r="T60" s="46">
        <f t="shared" si="90"/>
        <v>105.45973693999998</v>
      </c>
      <c r="U60" s="46">
        <f t="shared" si="90"/>
        <v>109.90707211</v>
      </c>
      <c r="V60" s="46">
        <f t="shared" si="90"/>
        <v>109.12490523</v>
      </c>
      <c r="W60" s="46">
        <f t="shared" si="90"/>
        <v>109.29468001000001</v>
      </c>
      <c r="X60" s="46"/>
      <c r="Y60" s="46">
        <v>661.11329689000002</v>
      </c>
      <c r="Z60" s="46">
        <f>+Z21+Z38</f>
        <v>589.29928814000004</v>
      </c>
      <c r="AA60" s="46">
        <f>+AA21+AA38</f>
        <v>474.29858251000002</v>
      </c>
      <c r="AB60" s="46">
        <f t="shared" ref="AB60:AC60" si="91">+AB21+AB38</f>
        <v>406.88978538999999</v>
      </c>
      <c r="AC60" s="46">
        <f t="shared" si="91"/>
        <v>433.78639428999998</v>
      </c>
      <c r="AD60" s="90"/>
      <c r="AE60" s="90"/>
      <c r="AF60" s="90"/>
      <c r="AG60" s="90"/>
      <c r="AH60" s="90"/>
    </row>
    <row r="61" spans="2:34" x14ac:dyDescent="0.25">
      <c r="B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6"/>
      <c r="Y61" s="52"/>
      <c r="Z61" s="52"/>
      <c r="AA61" s="52"/>
      <c r="AB61" s="52"/>
      <c r="AC61" s="52"/>
      <c r="AD61" s="90"/>
      <c r="AE61" s="90"/>
      <c r="AF61" s="90"/>
      <c r="AG61" s="90"/>
      <c r="AH61" s="90"/>
    </row>
    <row r="62" spans="2:34" s="49" customFormat="1" x14ac:dyDescent="0.25">
      <c r="B62" s="53" t="s">
        <v>69</v>
      </c>
      <c r="D62" s="53">
        <v>263.08293428210879</v>
      </c>
      <c r="E62" s="53">
        <v>388.00836480824171</v>
      </c>
      <c r="F62" s="53">
        <v>404.56134992429389</v>
      </c>
      <c r="G62" s="53">
        <v>470.02629052286113</v>
      </c>
      <c r="H62" s="53">
        <f t="shared" ref="H62" si="92">+H58+H60</f>
        <v>512.82264788828422</v>
      </c>
      <c r="I62" s="53">
        <f t="shared" ref="I62" si="93">+I58+I60</f>
        <v>856.46354224348715</v>
      </c>
      <c r="J62" s="53">
        <f t="shared" ref="J62:K62" si="94">+J58+J60</f>
        <v>724.8899665038191</v>
      </c>
      <c r="K62" s="53">
        <f t="shared" si="94"/>
        <v>603.49513994773019</v>
      </c>
      <c r="L62" s="53">
        <f t="shared" ref="L62:O62" si="95">+L58+L60</f>
        <v>502.33089276371948</v>
      </c>
      <c r="M62" s="53">
        <f t="shared" si="95"/>
        <v>466.1413423266921</v>
      </c>
      <c r="N62" s="53">
        <f t="shared" si="95"/>
        <v>497.85632751677326</v>
      </c>
      <c r="O62" s="53">
        <f t="shared" si="95"/>
        <v>464.75292854422918</v>
      </c>
      <c r="P62" s="53">
        <f t="shared" ref="P62:W62" si="96">+P58+P60</f>
        <v>350.56578540195119</v>
      </c>
      <c r="Q62" s="53">
        <f t="shared" si="96"/>
        <v>502.24893873420046</v>
      </c>
      <c r="R62" s="53">
        <f t="shared" si="96"/>
        <v>392.76809818043415</v>
      </c>
      <c r="S62" s="53">
        <f t="shared" si="96"/>
        <v>303.02472450775298</v>
      </c>
      <c r="T62" s="53">
        <f t="shared" si="96"/>
        <v>297.08274816983118</v>
      </c>
      <c r="U62" s="53">
        <f t="shared" si="96"/>
        <v>250.40782118797063</v>
      </c>
      <c r="V62" s="53">
        <f t="shared" si="96"/>
        <v>212.19506018023992</v>
      </c>
      <c r="W62" s="53">
        <f t="shared" si="96"/>
        <v>313.43993797062728</v>
      </c>
      <c r="X62" s="57"/>
      <c r="Y62" s="53">
        <v>1525.6789395375054</v>
      </c>
      <c r="Z62" s="53">
        <f t="shared" ref="Z62" si="97">+Z58+Z60</f>
        <v>2697.6712965833203</v>
      </c>
      <c r="AA62" s="53">
        <f t="shared" ref="AA62:AC62" si="98">+AA58+AA60</f>
        <v>1931.0814911514096</v>
      </c>
      <c r="AB62" s="53">
        <f t="shared" si="98"/>
        <v>1548.6075468243396</v>
      </c>
      <c r="AC62" s="53">
        <f t="shared" si="98"/>
        <v>1073.1255675086691</v>
      </c>
      <c r="AD62" s="91"/>
      <c r="AE62" s="90"/>
      <c r="AF62" s="91"/>
      <c r="AG62" s="91"/>
      <c r="AH62" s="91"/>
    </row>
  </sheetData>
  <pageMargins left="0.7" right="0.7" top="0.75" bottom="0.75" header="0.3" footer="0.3"/>
  <pageSetup scale="37" orientation="portrait" r:id="rId1"/>
  <colBreaks count="1" manualBreakCount="1"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44"/>
  <sheetViews>
    <sheetView showGridLines="0" zoomScale="85" zoomScaleNormal="85" zoomScaleSheetLayoutView="8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K21" sqref="K21"/>
    </sheetView>
  </sheetViews>
  <sheetFormatPr baseColWidth="10" defaultColWidth="9.140625" defaultRowHeight="15" x14ac:dyDescent="0.25"/>
  <cols>
    <col min="1" max="1" width="35.140625" style="3" customWidth="1"/>
    <col min="2" max="2" width="2.7109375" style="3" customWidth="1"/>
    <col min="3" max="18" width="9.42578125" style="3" customWidth="1"/>
    <col min="19" max="22" width="9.42578125" style="99" customWidth="1"/>
    <col min="23" max="23" width="2.85546875" style="3" customWidth="1"/>
    <col min="24" max="27" width="11.42578125" style="3" customWidth="1"/>
    <col min="28" max="28" width="11.42578125" style="99" customWidth="1"/>
    <col min="29" max="16384" width="9.140625" style="3"/>
  </cols>
  <sheetData>
    <row r="1" spans="1:32" ht="15.75" x14ac:dyDescent="0.25">
      <c r="A1" s="1" t="s">
        <v>73</v>
      </c>
      <c r="B1" s="2"/>
    </row>
    <row r="2" spans="1:32" ht="15.75" x14ac:dyDescent="0.25">
      <c r="A2" s="1"/>
      <c r="B2" s="2"/>
    </row>
    <row r="4" spans="1:32" x14ac:dyDescent="0.25">
      <c r="A4" s="89" t="s">
        <v>74</v>
      </c>
      <c r="B4" s="8"/>
      <c r="W4" s="89"/>
    </row>
    <row r="5" spans="1:32" x14ac:dyDescent="0.25">
      <c r="A5" s="60" t="s">
        <v>75</v>
      </c>
      <c r="C5" s="128" t="s">
        <v>163</v>
      </c>
      <c r="D5" s="128" t="s">
        <v>169</v>
      </c>
      <c r="E5" s="128" t="s">
        <v>159</v>
      </c>
      <c r="F5" s="128" t="s">
        <v>132</v>
      </c>
      <c r="G5" s="43" t="s">
        <v>125</v>
      </c>
      <c r="H5" s="43" t="s">
        <v>137</v>
      </c>
      <c r="I5" s="43" t="s">
        <v>138</v>
      </c>
      <c r="J5" s="43" t="s">
        <v>139</v>
      </c>
      <c r="K5" s="43" t="s">
        <v>117</v>
      </c>
      <c r="L5" s="43" t="s">
        <v>116</v>
      </c>
      <c r="M5" s="43" t="s">
        <v>115</v>
      </c>
      <c r="N5" s="43" t="s">
        <v>114</v>
      </c>
      <c r="O5" s="43" t="s">
        <v>106</v>
      </c>
      <c r="P5" s="43" t="s">
        <v>107</v>
      </c>
      <c r="Q5" s="43" t="s">
        <v>108</v>
      </c>
      <c r="R5" s="43" t="s">
        <v>109</v>
      </c>
      <c r="S5" s="100" t="s">
        <v>94</v>
      </c>
      <c r="T5" s="100" t="s">
        <v>95</v>
      </c>
      <c r="U5" s="100" t="s">
        <v>96</v>
      </c>
      <c r="V5" s="100" t="s">
        <v>97</v>
      </c>
      <c r="W5" s="61"/>
      <c r="X5" s="62">
        <v>2019</v>
      </c>
      <c r="Y5" s="62">
        <v>2018</v>
      </c>
      <c r="Z5" s="62">
        <v>2017</v>
      </c>
      <c r="AA5" s="62">
        <v>2016</v>
      </c>
      <c r="AB5" s="62">
        <v>2015</v>
      </c>
    </row>
    <row r="6" spans="1:32" x14ac:dyDescent="0.25">
      <c r="A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01"/>
      <c r="T6" s="101"/>
      <c r="U6" s="101"/>
      <c r="V6" s="101"/>
      <c r="W6" s="65"/>
      <c r="X6" s="64"/>
      <c r="Y6" s="64"/>
      <c r="Z6" s="64"/>
      <c r="AA6" s="64"/>
      <c r="AB6" s="101"/>
    </row>
    <row r="7" spans="1:32" x14ac:dyDescent="0.25">
      <c r="A7" s="66" t="s">
        <v>76</v>
      </c>
      <c r="C7" s="67">
        <v>1543.6832306549991</v>
      </c>
      <c r="D7" s="67">
        <v>1628.5893871516462</v>
      </c>
      <c r="E7" s="67">
        <v>1569.2554500180124</v>
      </c>
      <c r="F7" s="67">
        <v>1563.4374954379916</v>
      </c>
      <c r="G7" s="67">
        <v>1523.3523102667114</v>
      </c>
      <c r="H7" s="67">
        <v>1525.2414385235543</v>
      </c>
      <c r="I7" s="67">
        <v>1721.7168502200395</v>
      </c>
      <c r="J7" s="67">
        <v>1774.5253837100015</v>
      </c>
      <c r="K7" s="67">
        <v>1614.3961935100033</v>
      </c>
      <c r="L7" s="67">
        <v>1625.0168029700017</v>
      </c>
      <c r="M7" s="67">
        <v>1720.4105343099995</v>
      </c>
      <c r="N7" s="67">
        <v>1663.0191540700005</v>
      </c>
      <c r="O7" s="67">
        <v>1524.8499994100009</v>
      </c>
      <c r="P7" s="67">
        <v>1529.4328094900013</v>
      </c>
      <c r="Q7" s="67">
        <v>1754.2390741999991</v>
      </c>
      <c r="R7" s="67">
        <v>1596.6369907499991</v>
      </c>
      <c r="S7" s="102">
        <v>1406.7173717199996</v>
      </c>
      <c r="T7" s="102">
        <v>1532.9436778200009</v>
      </c>
      <c r="U7" s="102">
        <v>1457.7407901799991</v>
      </c>
      <c r="V7" s="102">
        <v>1535.9916071100004</v>
      </c>
      <c r="W7" s="68"/>
      <c r="X7" s="67">
        <v>6304.9655632626491</v>
      </c>
      <c r="Y7" s="67">
        <v>6544.8359827203067</v>
      </c>
      <c r="Z7" s="67">
        <v>6622.8426848600047</v>
      </c>
      <c r="AA7" s="67">
        <v>6405.1588738500004</v>
      </c>
      <c r="AB7" s="102">
        <v>5933.3934468299994</v>
      </c>
      <c r="AD7" s="135"/>
      <c r="AE7" s="135"/>
      <c r="AF7" s="135"/>
    </row>
    <row r="8" spans="1:32" x14ac:dyDescent="0.25">
      <c r="A8" s="66" t="s">
        <v>77</v>
      </c>
      <c r="C8" s="67">
        <v>484.42161699999974</v>
      </c>
      <c r="D8" s="67">
        <v>503.82942499999984</v>
      </c>
      <c r="E8" s="67">
        <v>507.77982199999991</v>
      </c>
      <c r="F8" s="67">
        <v>442.26259600000014</v>
      </c>
      <c r="G8" s="67">
        <v>505.09167099999979</v>
      </c>
      <c r="H8" s="67">
        <v>546.45999802105518</v>
      </c>
      <c r="I8" s="67">
        <v>604.15624300000036</v>
      </c>
      <c r="J8" s="67">
        <v>645.34325099999887</v>
      </c>
      <c r="K8" s="67">
        <v>645.16068500000097</v>
      </c>
      <c r="L8" s="67">
        <v>666.32602000000043</v>
      </c>
      <c r="M8" s="67">
        <v>599.41778000000011</v>
      </c>
      <c r="N8" s="67">
        <v>545.07771299999979</v>
      </c>
      <c r="O8" s="67">
        <v>577.50655600000005</v>
      </c>
      <c r="P8" s="67">
        <v>535.27643199999977</v>
      </c>
      <c r="Q8" s="67">
        <v>548.96125999999936</v>
      </c>
      <c r="R8" s="67">
        <v>559.04107299999998</v>
      </c>
      <c r="S8" s="102">
        <v>643.57469400000082</v>
      </c>
      <c r="T8" s="102">
        <v>641.38462800000082</v>
      </c>
      <c r="U8" s="102">
        <v>644.57210199999497</v>
      </c>
      <c r="V8" s="102">
        <v>622.70894099999998</v>
      </c>
      <c r="W8" s="69"/>
      <c r="X8" s="67">
        <v>1938.2934599999996</v>
      </c>
      <c r="Y8" s="67">
        <v>2301.051163021054</v>
      </c>
      <c r="Z8" s="67">
        <v>2455.9821980000015</v>
      </c>
      <c r="AA8" s="67">
        <v>2220.7853209999994</v>
      </c>
      <c r="AB8" s="102">
        <v>2552.2403649999965</v>
      </c>
      <c r="AD8" s="135"/>
      <c r="AE8" s="135"/>
      <c r="AF8" s="135"/>
    </row>
    <row r="9" spans="1:32" x14ac:dyDescent="0.25">
      <c r="A9" s="66" t="s">
        <v>78</v>
      </c>
      <c r="C9" s="67">
        <v>889.18617589767223</v>
      </c>
      <c r="D9" s="67">
        <v>924.34056759657642</v>
      </c>
      <c r="E9" s="67">
        <v>1255.6619997605512</v>
      </c>
      <c r="F9" s="67">
        <v>1198.839936678507</v>
      </c>
      <c r="G9" s="67">
        <v>935.16783297536324</v>
      </c>
      <c r="H9" s="67">
        <v>1071.2806267222927</v>
      </c>
      <c r="I9" s="67">
        <v>995.77685812556194</v>
      </c>
      <c r="J9" s="67">
        <v>1102.9631674237021</v>
      </c>
      <c r="K9" s="67">
        <v>1151.2071055081947</v>
      </c>
      <c r="L9" s="67">
        <v>778.82684822483259</v>
      </c>
      <c r="M9" s="67">
        <v>320.99040304138981</v>
      </c>
      <c r="N9" s="67">
        <v>266.72011806925281</v>
      </c>
      <c r="O9" s="67">
        <v>275.59887208971901</v>
      </c>
      <c r="P9" s="67">
        <v>283.1498238325475</v>
      </c>
      <c r="Q9" s="67">
        <v>304.52054321240382</v>
      </c>
      <c r="R9" s="67">
        <v>274.83357175248597</v>
      </c>
      <c r="S9" s="102">
        <v>259.30150176084283</v>
      </c>
      <c r="T9" s="102">
        <v>288.24485526980857</v>
      </c>
      <c r="U9" s="102">
        <v>294.9354745778374</v>
      </c>
      <c r="V9" s="102">
        <v>272.15099839793442</v>
      </c>
      <c r="W9" s="68"/>
      <c r="X9" s="67">
        <v>4268.0286799333071</v>
      </c>
      <c r="Y9" s="67">
        <v>4105.1884852469202</v>
      </c>
      <c r="Z9" s="67">
        <v>2517.7444748436701</v>
      </c>
      <c r="AA9" s="67">
        <v>1138.1028108871562</v>
      </c>
      <c r="AB9" s="102">
        <v>1114.6328300064233</v>
      </c>
      <c r="AD9" s="135"/>
      <c r="AE9" s="135"/>
      <c r="AF9" s="135"/>
    </row>
    <row r="10" spans="1:32" x14ac:dyDescent="0.25">
      <c r="A10" s="69" t="s">
        <v>79</v>
      </c>
      <c r="C10" s="70">
        <v>2917.291023552671</v>
      </c>
      <c r="D10" s="70">
        <v>3056.7593797482223</v>
      </c>
      <c r="E10" s="70">
        <v>3332.6972717785634</v>
      </c>
      <c r="F10" s="70">
        <v>3204.5400281164989</v>
      </c>
      <c r="G10" s="70">
        <f t="shared" ref="G10" si="0">+SUM(G7:G9)</f>
        <v>2963.6118142420742</v>
      </c>
      <c r="H10" s="70">
        <f t="shared" ref="H10" si="1">+SUM(H7:H9)</f>
        <v>3142.9820632669021</v>
      </c>
      <c r="I10" s="70">
        <f t="shared" ref="I10:J10" si="2">+SUM(I7:I9)</f>
        <v>3321.6499513456015</v>
      </c>
      <c r="J10" s="70">
        <f t="shared" si="2"/>
        <v>3522.8318021337022</v>
      </c>
      <c r="K10" s="70">
        <f t="shared" ref="K10:N10" si="3">+SUM(K7:K9)</f>
        <v>3410.7639840181987</v>
      </c>
      <c r="L10" s="70">
        <f t="shared" si="3"/>
        <v>3070.1696711948348</v>
      </c>
      <c r="M10" s="70">
        <f t="shared" si="3"/>
        <v>2640.8187173513898</v>
      </c>
      <c r="N10" s="70">
        <f t="shared" si="3"/>
        <v>2474.8169851392531</v>
      </c>
      <c r="O10" s="70">
        <f t="shared" ref="O10:V10" si="4">+SUM(O7:O9)</f>
        <v>2377.9554274997199</v>
      </c>
      <c r="P10" s="70">
        <f t="shared" si="4"/>
        <v>2347.8590653225488</v>
      </c>
      <c r="Q10" s="70">
        <f t="shared" si="4"/>
        <v>2607.7208774124024</v>
      </c>
      <c r="R10" s="70">
        <f t="shared" si="4"/>
        <v>2430.5116355024852</v>
      </c>
      <c r="S10" s="103">
        <f>+SUM(S7:S9)</f>
        <v>2309.5935674808429</v>
      </c>
      <c r="T10" s="103">
        <f t="shared" si="4"/>
        <v>2462.5731610898101</v>
      </c>
      <c r="U10" s="103">
        <f t="shared" si="4"/>
        <v>2397.2483667578313</v>
      </c>
      <c r="V10" s="103">
        <f t="shared" si="4"/>
        <v>2430.8515465079349</v>
      </c>
      <c r="W10" s="69"/>
      <c r="X10" s="70">
        <v>12511.287703195954</v>
      </c>
      <c r="Y10" s="70">
        <v>12951.075630988282</v>
      </c>
      <c r="Z10" s="70">
        <v>11596.569357703676</v>
      </c>
      <c r="AA10" s="70">
        <v>9764.0470057371549</v>
      </c>
      <c r="AB10" s="103">
        <v>9600.2666418364188</v>
      </c>
      <c r="AD10" s="135"/>
      <c r="AE10" s="135"/>
      <c r="AF10" s="135"/>
    </row>
    <row r="11" spans="1:32" x14ac:dyDescent="0.25">
      <c r="A11" s="69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102"/>
      <c r="T11" s="102"/>
      <c r="U11" s="102"/>
      <c r="V11" s="102"/>
      <c r="W11" s="69"/>
      <c r="X11" s="67"/>
      <c r="Y11" s="67"/>
      <c r="Z11" s="67"/>
      <c r="AA11" s="67"/>
      <c r="AB11" s="102"/>
      <c r="AD11" s="135"/>
      <c r="AE11" s="135"/>
    </row>
    <row r="12" spans="1:32" x14ac:dyDescent="0.25">
      <c r="A12" s="69" t="s">
        <v>80</v>
      </c>
      <c r="C12" s="67">
        <v>916.57277999999997</v>
      </c>
      <c r="D12" s="67">
        <v>904.36138999999991</v>
      </c>
      <c r="E12" s="67">
        <v>835.10420000000011</v>
      </c>
      <c r="F12" s="67">
        <v>919.88425999999993</v>
      </c>
      <c r="G12" s="67">
        <v>856.935653</v>
      </c>
      <c r="H12" s="67">
        <v>914.47944800000005</v>
      </c>
      <c r="I12" s="67">
        <v>915.56682599999988</v>
      </c>
      <c r="J12" s="67">
        <v>929.28598899999997</v>
      </c>
      <c r="K12" s="67">
        <v>874.84336300000007</v>
      </c>
      <c r="L12" s="67">
        <v>938.32546200000002</v>
      </c>
      <c r="M12" s="67">
        <v>874.50741500000004</v>
      </c>
      <c r="N12" s="67">
        <v>863.43313799999987</v>
      </c>
      <c r="O12" s="67">
        <v>855.49578199999996</v>
      </c>
      <c r="P12" s="67">
        <v>808.33704199999988</v>
      </c>
      <c r="Q12" s="67">
        <v>811.36075800000015</v>
      </c>
      <c r="R12" s="67">
        <v>834.40240200000005</v>
      </c>
      <c r="S12" s="102">
        <v>906.12290299999984</v>
      </c>
      <c r="T12" s="102">
        <v>891.54297399999984</v>
      </c>
      <c r="U12" s="102">
        <v>873.38667899999984</v>
      </c>
      <c r="V12" s="102">
        <v>964.55950199999995</v>
      </c>
      <c r="W12" s="69"/>
      <c r="X12" s="67">
        <v>3575.92263</v>
      </c>
      <c r="Y12" s="67">
        <v>3616.2679159999998</v>
      </c>
      <c r="Z12" s="67">
        <v>3551.1093780000001</v>
      </c>
      <c r="AA12" s="67">
        <v>3309.595984</v>
      </c>
      <c r="AB12" s="102">
        <v>3635.6120579999997</v>
      </c>
      <c r="AD12" s="135"/>
      <c r="AE12" s="135"/>
      <c r="AF12" s="135"/>
    </row>
    <row r="13" spans="1:32" x14ac:dyDescent="0.25">
      <c r="A13" s="69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102"/>
      <c r="T13" s="102"/>
      <c r="U13" s="102"/>
      <c r="V13" s="102"/>
      <c r="W13" s="69"/>
      <c r="X13" s="67"/>
      <c r="Y13" s="67"/>
      <c r="Z13" s="67"/>
      <c r="AA13" s="67"/>
      <c r="AB13" s="102"/>
    </row>
    <row r="14" spans="1:32" x14ac:dyDescent="0.25">
      <c r="A14" s="6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02"/>
      <c r="T14" s="102"/>
      <c r="U14" s="102"/>
      <c r="V14" s="102"/>
      <c r="W14" s="69"/>
      <c r="X14" s="67"/>
      <c r="Y14" s="67"/>
      <c r="Z14" s="67"/>
      <c r="AA14" s="67"/>
      <c r="AB14" s="102"/>
    </row>
    <row r="15" spans="1:32" x14ac:dyDescent="0.25">
      <c r="A15" s="59" t="s">
        <v>81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104"/>
      <c r="T15" s="104"/>
      <c r="U15" s="104"/>
      <c r="V15" s="104"/>
      <c r="W15" s="59"/>
      <c r="X15" s="59"/>
      <c r="Y15" s="59"/>
      <c r="Z15" s="59"/>
      <c r="AA15" s="59"/>
      <c r="AB15" s="104"/>
    </row>
    <row r="16" spans="1:32" x14ac:dyDescent="0.25">
      <c r="A16" s="60" t="s">
        <v>82</v>
      </c>
      <c r="C16" s="128" t="s">
        <v>163</v>
      </c>
      <c r="D16" s="43" t="str">
        <f t="shared" ref="D16:E16" si="5">+D5</f>
        <v>3Q 2019***</v>
      </c>
      <c r="E16" s="43" t="str">
        <f t="shared" si="5"/>
        <v>2Q 2019**</v>
      </c>
      <c r="F16" s="43" t="str">
        <f t="shared" ref="F16" si="6">+F5</f>
        <v>1Q2019*</v>
      </c>
      <c r="G16" s="43" t="str">
        <f t="shared" ref="G16:H16" si="7">+G5</f>
        <v>4Q2018</v>
      </c>
      <c r="H16" s="43" t="str">
        <f t="shared" si="7"/>
        <v>3Q 2018</v>
      </c>
      <c r="I16" s="43" t="str">
        <f t="shared" ref="I16:J16" si="8">+I5</f>
        <v>2Q 2018</v>
      </c>
      <c r="J16" s="43" t="str">
        <f t="shared" si="8"/>
        <v>1Q 2018</v>
      </c>
      <c r="K16" s="43" t="str">
        <f t="shared" ref="K16:M16" si="9">+K5</f>
        <v>4Q 2017</v>
      </c>
      <c r="L16" s="43" t="str">
        <f t="shared" si="9"/>
        <v>3Q 2017</v>
      </c>
      <c r="M16" s="43" t="str">
        <f t="shared" si="9"/>
        <v>2Q 2017</v>
      </c>
      <c r="N16" s="43" t="str">
        <f>+N5</f>
        <v>1Q 2017</v>
      </c>
      <c r="O16" s="43" t="str">
        <f t="shared" ref="O16:Q16" si="10">+O5</f>
        <v>4Q 2016</v>
      </c>
      <c r="P16" s="43" t="str">
        <f t="shared" si="10"/>
        <v>3Q 2016</v>
      </c>
      <c r="Q16" s="43" t="str">
        <f t="shared" si="10"/>
        <v>2Q 2016</v>
      </c>
      <c r="R16" s="43" t="str">
        <f>+R5</f>
        <v>1Q 2016</v>
      </c>
      <c r="S16" s="100" t="str">
        <f t="shared" ref="S16:U16" si="11">+S5</f>
        <v>4Q 2015</v>
      </c>
      <c r="T16" s="100" t="str">
        <f t="shared" si="11"/>
        <v>3Q 2015</v>
      </c>
      <c r="U16" s="100" t="str">
        <f t="shared" si="11"/>
        <v>2Q 2015</v>
      </c>
      <c r="V16" s="100" t="str">
        <f>+V5</f>
        <v>1Q 2015</v>
      </c>
      <c r="W16" s="61"/>
      <c r="X16" s="43">
        <f>+X5</f>
        <v>2019</v>
      </c>
      <c r="Y16" s="43">
        <f>+Y5</f>
        <v>2018</v>
      </c>
      <c r="Z16" s="62">
        <f>+Z5</f>
        <v>2017</v>
      </c>
      <c r="AA16" s="62">
        <f>+AA5</f>
        <v>2016</v>
      </c>
      <c r="AB16" s="62">
        <f>+AB5</f>
        <v>2015</v>
      </c>
    </row>
    <row r="17" spans="1:32" x14ac:dyDescent="0.25">
      <c r="A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101"/>
      <c r="T17" s="101"/>
      <c r="U17" s="101"/>
      <c r="V17" s="101"/>
      <c r="W17" s="65"/>
      <c r="X17" s="64"/>
      <c r="Y17" s="64"/>
      <c r="Z17" s="64"/>
      <c r="AA17" s="64"/>
      <c r="AB17" s="101"/>
    </row>
    <row r="18" spans="1:32" x14ac:dyDescent="0.25">
      <c r="A18" s="66" t="s">
        <v>76</v>
      </c>
      <c r="C18" s="71">
        <v>775.6184399181293</v>
      </c>
      <c r="D18" s="71">
        <v>819.63591639129993</v>
      </c>
      <c r="E18" s="71">
        <v>872.22801625322484</v>
      </c>
      <c r="F18" s="71">
        <v>911.98310619071026</v>
      </c>
      <c r="G18" s="71">
        <f t="shared" ref="G18:H18" si="12">+G29*1000/G7</f>
        <v>945.20251220125203</v>
      </c>
      <c r="H18" s="71">
        <f t="shared" si="12"/>
        <v>997.40757814186793</v>
      </c>
      <c r="I18" s="71">
        <f t="shared" ref="I18:J18" si="13">+I29*1000/I7</f>
        <v>962.62521331895516</v>
      </c>
      <c r="J18" s="71">
        <f t="shared" si="13"/>
        <v>853.98795729875326</v>
      </c>
      <c r="K18" s="71">
        <f t="shared" ref="K18:N18" si="14">+K29*1000/K7</f>
        <v>808.99830213386053</v>
      </c>
      <c r="L18" s="71">
        <f t="shared" si="14"/>
        <v>829.87676866268589</v>
      </c>
      <c r="M18" s="71">
        <f t="shared" si="14"/>
        <v>827.83241699882353</v>
      </c>
      <c r="N18" s="71">
        <f t="shared" si="14"/>
        <v>781.58859223017066</v>
      </c>
      <c r="O18" s="71">
        <f t="shared" ref="O18:R18" si="15">+O29*1000/O7</f>
        <v>740.03175547333728</v>
      </c>
      <c r="P18" s="71">
        <f t="shared" si="15"/>
        <v>766.82337815937069</v>
      </c>
      <c r="Q18" s="71">
        <f t="shared" si="15"/>
        <v>675.99785818090993</v>
      </c>
      <c r="R18" s="71">
        <f t="shared" si="15"/>
        <v>620.39148387414343</v>
      </c>
      <c r="S18" s="116">
        <f t="shared" ref="S18:T18" si="16">+S29*1000/S7</f>
        <v>678.32234763698966</v>
      </c>
      <c r="T18" s="116">
        <f t="shared" si="16"/>
        <v>694.9231050000875</v>
      </c>
      <c r="U18" s="116">
        <f t="shared" ref="U18:V21" si="17">+U29*1000/U7</f>
        <v>752.47335805059583</v>
      </c>
      <c r="V18" s="116">
        <f t="shared" si="17"/>
        <v>806.25515754364278</v>
      </c>
      <c r="W18" s="72"/>
      <c r="X18" s="71">
        <v>844.84786348039734</v>
      </c>
      <c r="Y18" s="71">
        <v>937.22060780944776</v>
      </c>
      <c r="Z18" s="71">
        <v>812.13100465414925</v>
      </c>
      <c r="AA18" s="71">
        <v>699.06839042113995</v>
      </c>
      <c r="AB18" s="116">
        <v>733.94729545276448</v>
      </c>
      <c r="AD18" s="135"/>
      <c r="AE18" s="135"/>
      <c r="AF18" s="136"/>
    </row>
    <row r="19" spans="1:32" x14ac:dyDescent="0.25">
      <c r="A19" s="66" t="s">
        <v>77</v>
      </c>
      <c r="C19" s="71">
        <v>916.64624586850448</v>
      </c>
      <c r="D19" s="71">
        <v>865.22985485971344</v>
      </c>
      <c r="E19" s="71">
        <v>851.02015441176229</v>
      </c>
      <c r="F19" s="71">
        <v>869.47339016911747</v>
      </c>
      <c r="G19" s="71">
        <f t="shared" ref="G19:H19" si="18">+G30*1000/G8</f>
        <v>939.12913241209981</v>
      </c>
      <c r="H19" s="71">
        <f t="shared" si="18"/>
        <v>927.682178724952</v>
      </c>
      <c r="I19" s="71">
        <f t="shared" ref="I19:J19" si="19">+I30*1000/I8</f>
        <v>792.03404303563786</v>
      </c>
      <c r="J19" s="71">
        <f t="shared" si="19"/>
        <v>733.87662606827178</v>
      </c>
      <c r="K19" s="71">
        <f t="shared" ref="K19:N19" si="20">+K30*1000/K8</f>
        <v>960.88963119346681</v>
      </c>
      <c r="L19" s="71">
        <f t="shared" si="20"/>
        <v>928.69033015578486</v>
      </c>
      <c r="M19" s="71">
        <f t="shared" si="20"/>
        <v>940.09013005987845</v>
      </c>
      <c r="N19" s="71">
        <f t="shared" si="20"/>
        <v>938.13199023547668</v>
      </c>
      <c r="O19" s="71">
        <f t="shared" ref="O19:R19" si="21">+O30*1000/O8</f>
        <v>862.92013380791298</v>
      </c>
      <c r="P19" s="71">
        <f t="shared" si="21"/>
        <v>845.31822337533981</v>
      </c>
      <c r="Q19" s="71">
        <f t="shared" si="21"/>
        <v>821.46443380771439</v>
      </c>
      <c r="R19" s="71">
        <f t="shared" si="21"/>
        <v>830.19150682601787</v>
      </c>
      <c r="S19" s="116">
        <f t="shared" ref="S19:T19" si="22">+S30*1000/S8</f>
        <v>1010.3843778753773</v>
      </c>
      <c r="T19" s="116">
        <f t="shared" si="22"/>
        <v>1010.2398259157657</v>
      </c>
      <c r="U19" s="116">
        <f t="shared" si="17"/>
        <v>988.88701390179403</v>
      </c>
      <c r="V19" s="116">
        <f t="shared" si="17"/>
        <v>1014.2944596067418</v>
      </c>
      <c r="W19" s="73"/>
      <c r="X19" s="71">
        <v>875.3256269678252</v>
      </c>
      <c r="Y19" s="71">
        <v>840.22562160459154</v>
      </c>
      <c r="Z19" s="71">
        <v>942.02650351029126</v>
      </c>
      <c r="AA19" s="71">
        <v>840.19118860664116</v>
      </c>
      <c r="AB19" s="116">
        <v>1005.8728625053927</v>
      </c>
      <c r="AD19" s="135"/>
      <c r="AE19" s="135"/>
      <c r="AF19" s="136"/>
    </row>
    <row r="20" spans="1:32" x14ac:dyDescent="0.25">
      <c r="A20" s="66" t="s">
        <v>78</v>
      </c>
      <c r="C20" s="71">
        <v>618.73817189436534</v>
      </c>
      <c r="D20" s="71">
        <v>643.75873236766836</v>
      </c>
      <c r="E20" s="71">
        <v>693.46133622415527</v>
      </c>
      <c r="F20" s="71">
        <v>709.62806611548694</v>
      </c>
      <c r="G20" s="71">
        <f t="shared" ref="G20:H20" si="23">+G31*1000/G9</f>
        <v>698.54747964835349</v>
      </c>
      <c r="H20" s="71">
        <f t="shared" si="23"/>
        <v>810.18201438652022</v>
      </c>
      <c r="I20" s="71">
        <f t="shared" ref="I20:J20" si="24">+I31*1000/I9</f>
        <v>781.32815059257507</v>
      </c>
      <c r="J20" s="71">
        <f t="shared" si="24"/>
        <v>656.77103844377564</v>
      </c>
      <c r="K20" s="71">
        <f t="shared" ref="K20:N20" si="25">+K31*1000/K9</f>
        <v>615.717424170502</v>
      </c>
      <c r="L20" s="71">
        <f t="shared" si="25"/>
        <v>636.13729772105557</v>
      </c>
      <c r="M20" s="71">
        <f t="shared" si="25"/>
        <v>843.80646532146579</v>
      </c>
      <c r="N20" s="71">
        <f t="shared" si="25"/>
        <v>839.3689291928232</v>
      </c>
      <c r="O20" s="71">
        <f t="shared" ref="O20:R20" si="26">+O31*1000/O9</f>
        <v>792.28463033182175</v>
      </c>
      <c r="P20" s="71">
        <f t="shared" si="26"/>
        <v>802.54632572399385</v>
      </c>
      <c r="Q20" s="71">
        <f t="shared" si="26"/>
        <v>731.798163437065</v>
      </c>
      <c r="R20" s="71">
        <f t="shared" si="26"/>
        <v>713.09480162281898</v>
      </c>
      <c r="S20" s="116">
        <f t="shared" ref="S20:T20" si="27">+S31*1000/S9</f>
        <v>769.77774281289351</v>
      </c>
      <c r="T20" s="116">
        <f t="shared" si="27"/>
        <v>777.44344600383613</v>
      </c>
      <c r="U20" s="116">
        <f t="shared" si="17"/>
        <v>813.91408698202031</v>
      </c>
      <c r="V20" s="116">
        <f t="shared" si="17"/>
        <v>888.00271071826955</v>
      </c>
      <c r="W20" s="72"/>
      <c r="X20" s="71">
        <v>671.67056972833529</v>
      </c>
      <c r="Y20" s="71">
        <v>736.53480115874379</v>
      </c>
      <c r="Z20" s="71">
        <v>674.80614279118572</v>
      </c>
      <c r="AA20" s="71">
        <v>759.53029774672063</v>
      </c>
      <c r="AB20" s="116">
        <v>812.30476596831716</v>
      </c>
      <c r="AD20" s="135"/>
      <c r="AE20" s="135"/>
      <c r="AF20" s="136"/>
    </row>
    <row r="21" spans="1:32" x14ac:dyDescent="0.25">
      <c r="A21" s="69" t="s">
        <v>79</v>
      </c>
      <c r="C21" s="74">
        <v>751.21948649773026</v>
      </c>
      <c r="D21" s="74">
        <v>773.96701316308327</v>
      </c>
      <c r="E21" s="74">
        <v>801.64271189968133</v>
      </c>
      <c r="F21" s="74">
        <v>830.41390795949781</v>
      </c>
      <c r="G21" s="74">
        <f t="shared" ref="G21:H21" si="28">+G32*1000/G10</f>
        <v>866.33541337675319</v>
      </c>
      <c r="H21" s="74">
        <f t="shared" si="28"/>
        <v>921.46910439265241</v>
      </c>
      <c r="I21" s="74">
        <f t="shared" ref="I21:J21" si="29">+I32*1000/I10</f>
        <v>877.24742089940014</v>
      </c>
      <c r="J21" s="74">
        <f t="shared" si="29"/>
        <v>770.23827776839676</v>
      </c>
      <c r="K21" s="74">
        <f t="shared" ref="K21:N21" si="30">+K32*1000/K10</f>
        <v>772.49269613120271</v>
      </c>
      <c r="L21" s="74">
        <f t="shared" si="30"/>
        <v>802.1755457705334</v>
      </c>
      <c r="M21" s="74">
        <f t="shared" si="30"/>
        <v>855.25451336780577</v>
      </c>
      <c r="N21" s="74">
        <f t="shared" si="30"/>
        <v>822.29442877148256</v>
      </c>
      <c r="O21" s="74">
        <f t="shared" ref="O21:R21" si="31">+O32*1000/O10</f>
        <v>775.93220866586444</v>
      </c>
      <c r="P21" s="74">
        <f t="shared" si="31"/>
        <v>789.02717554962692</v>
      </c>
      <c r="Q21" s="74">
        <f t="shared" si="31"/>
        <v>713.13674629998593</v>
      </c>
      <c r="R21" s="74">
        <f t="shared" si="31"/>
        <v>679.13006870181869</v>
      </c>
      <c r="S21" s="117">
        <f t="shared" ref="S21:T21" si="32">+S32*1000/S10</f>
        <v>781.12019231227464</v>
      </c>
      <c r="T21" s="117">
        <f t="shared" si="32"/>
        <v>786.70732691376088</v>
      </c>
      <c r="U21" s="117">
        <f t="shared" si="17"/>
        <v>823.59936234939562</v>
      </c>
      <c r="V21" s="117">
        <f t="shared" si="17"/>
        <v>868.70060465669997</v>
      </c>
      <c r="W21" s="73"/>
      <c r="X21" s="74">
        <v>790.49288236760503</v>
      </c>
      <c r="Y21" s="74">
        <v>856.37454387916114</v>
      </c>
      <c r="Z21" s="74">
        <v>809.8261954818247</v>
      </c>
      <c r="AA21" s="74">
        <v>738.2135630245765</v>
      </c>
      <c r="AB21" s="117">
        <v>815.33662001746859</v>
      </c>
      <c r="AD21" s="135"/>
      <c r="AE21" s="135"/>
      <c r="AF21" s="136"/>
    </row>
    <row r="22" spans="1:32" x14ac:dyDescent="0.25">
      <c r="A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116"/>
      <c r="T22" s="116"/>
      <c r="U22" s="116"/>
      <c r="V22" s="116"/>
      <c r="W22" s="73"/>
      <c r="X22" s="71"/>
      <c r="Y22" s="71"/>
      <c r="Z22" s="71"/>
      <c r="AA22" s="71"/>
      <c r="AB22" s="116"/>
      <c r="AD22" s="135"/>
      <c r="AE22" s="135"/>
    </row>
    <row r="23" spans="1:32" x14ac:dyDescent="0.25">
      <c r="A23" s="69" t="s">
        <v>80</v>
      </c>
      <c r="C23" s="71">
        <v>108.80862996258737</v>
      </c>
      <c r="D23" s="71">
        <v>123.53171741576675</v>
      </c>
      <c r="E23" s="71">
        <v>91.964643705539956</v>
      </c>
      <c r="F23" s="71">
        <v>82.383063843270875</v>
      </c>
      <c r="G23" s="71">
        <f t="shared" ref="G23:H23" si="33">+G36*1000/G12</f>
        <v>83.886819224220091</v>
      </c>
      <c r="H23" s="71">
        <f t="shared" si="33"/>
        <v>72.877660165852063</v>
      </c>
      <c r="I23" s="71">
        <f t="shared" ref="I23:J23" si="34">+I36*1000/I12</f>
        <v>80.531050728568019</v>
      </c>
      <c r="J23" s="71">
        <f t="shared" si="34"/>
        <v>75.044147297479583</v>
      </c>
      <c r="K23" s="71">
        <f t="shared" ref="K23:N23" si="35">+K36*1000/K12</f>
        <v>78.921009497330985</v>
      </c>
      <c r="L23" s="71">
        <f t="shared" si="35"/>
        <v>89.806322936593176</v>
      </c>
      <c r="M23" s="71">
        <f t="shared" si="35"/>
        <v>63.526755379198242</v>
      </c>
      <c r="N23" s="71">
        <f t="shared" si="35"/>
        <v>72.513804201478308</v>
      </c>
      <c r="O23" s="71">
        <f t="shared" ref="O23:V23" si="36">+O36*1000/O12</f>
        <v>63.814119693695915</v>
      </c>
      <c r="P23" s="71">
        <f t="shared" si="36"/>
        <v>71.815550444868663</v>
      </c>
      <c r="Q23" s="71">
        <f t="shared" si="36"/>
        <v>59.663471101716738</v>
      </c>
      <c r="R23" s="71">
        <f t="shared" si="36"/>
        <v>52.541961162762796</v>
      </c>
      <c r="S23" s="116">
        <f t="shared" si="36"/>
        <v>50.115272398097652</v>
      </c>
      <c r="T23" s="116">
        <f t="shared" si="36"/>
        <v>57.268029863919949</v>
      </c>
      <c r="U23" s="116">
        <f t="shared" si="36"/>
        <v>56.850235656044404</v>
      </c>
      <c r="V23" s="116">
        <f t="shared" si="36"/>
        <v>59.079177201449639</v>
      </c>
      <c r="W23" s="73"/>
      <c r="X23" s="71">
        <v>101.80066117761893</v>
      </c>
      <c r="Y23" s="71">
        <v>77.98088204480257</v>
      </c>
      <c r="Z23" s="71">
        <v>76.448369245358663</v>
      </c>
      <c r="AA23" s="71">
        <v>61.908951598548619</v>
      </c>
      <c r="AB23" s="116">
        <v>55.865456156983633</v>
      </c>
      <c r="AD23" s="135"/>
      <c r="AE23" s="135"/>
      <c r="AF23" s="136"/>
    </row>
    <row r="24" spans="1:32" x14ac:dyDescent="0.25">
      <c r="A24" s="69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116"/>
      <c r="T24" s="116"/>
      <c r="U24" s="116"/>
      <c r="V24" s="116"/>
      <c r="W24" s="69"/>
      <c r="X24" s="67"/>
      <c r="Y24" s="67"/>
      <c r="Z24" s="67"/>
      <c r="AA24" s="67"/>
      <c r="AB24" s="102"/>
    </row>
    <row r="25" spans="1:32" x14ac:dyDescent="0.2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105"/>
      <c r="T25" s="105"/>
      <c r="U25" s="105"/>
      <c r="V25" s="105"/>
      <c r="W25" s="68"/>
      <c r="X25" s="69"/>
      <c r="Y25" s="69"/>
      <c r="Z25" s="69"/>
      <c r="AA25" s="69"/>
      <c r="AB25" s="105"/>
    </row>
    <row r="26" spans="1:32" x14ac:dyDescent="0.25">
      <c r="A26" s="59" t="s">
        <v>66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104"/>
      <c r="T26" s="104"/>
      <c r="U26" s="104"/>
      <c r="V26" s="104"/>
      <c r="W26" s="59"/>
      <c r="X26" s="59"/>
      <c r="Y26" s="59"/>
      <c r="Z26" s="59"/>
      <c r="AA26" s="59"/>
      <c r="AB26" s="104"/>
    </row>
    <row r="27" spans="1:32" x14ac:dyDescent="0.25">
      <c r="A27" s="60" t="s">
        <v>64</v>
      </c>
      <c r="C27" s="128" t="s">
        <v>163</v>
      </c>
      <c r="D27" s="43" t="str">
        <f t="shared" ref="D27:E27" si="37">+D5</f>
        <v>3Q 2019***</v>
      </c>
      <c r="E27" s="43" t="str">
        <f t="shared" si="37"/>
        <v>2Q 2019**</v>
      </c>
      <c r="F27" s="43" t="str">
        <f t="shared" ref="F27" si="38">+F5</f>
        <v>1Q2019*</v>
      </c>
      <c r="G27" s="43" t="str">
        <f t="shared" ref="G27:H27" si="39">+G5</f>
        <v>4Q2018</v>
      </c>
      <c r="H27" s="43" t="str">
        <f t="shared" si="39"/>
        <v>3Q 2018</v>
      </c>
      <c r="I27" s="43" t="str">
        <f t="shared" ref="I27:J27" si="40">+I5</f>
        <v>2Q 2018</v>
      </c>
      <c r="J27" s="43" t="str">
        <f t="shared" si="40"/>
        <v>1Q 2018</v>
      </c>
      <c r="K27" s="43" t="str">
        <f t="shared" ref="K27:M27" si="41">+K5</f>
        <v>4Q 2017</v>
      </c>
      <c r="L27" s="43" t="str">
        <f t="shared" si="41"/>
        <v>3Q 2017</v>
      </c>
      <c r="M27" s="43" t="str">
        <f t="shared" si="41"/>
        <v>2Q 2017</v>
      </c>
      <c r="N27" s="43" t="str">
        <f>+N5</f>
        <v>1Q 2017</v>
      </c>
      <c r="O27" s="43" t="str">
        <f t="shared" ref="O27:Q27" si="42">+O5</f>
        <v>4Q 2016</v>
      </c>
      <c r="P27" s="43" t="str">
        <f t="shared" si="42"/>
        <v>3Q 2016</v>
      </c>
      <c r="Q27" s="43" t="str">
        <f t="shared" si="42"/>
        <v>2Q 2016</v>
      </c>
      <c r="R27" s="43" t="str">
        <f>+R5</f>
        <v>1Q 2016</v>
      </c>
      <c r="S27" s="100" t="str">
        <f t="shared" ref="S27:U27" si="43">+S5</f>
        <v>4Q 2015</v>
      </c>
      <c r="T27" s="100" t="str">
        <f t="shared" si="43"/>
        <v>3Q 2015</v>
      </c>
      <c r="U27" s="100" t="str">
        <f t="shared" si="43"/>
        <v>2Q 2015</v>
      </c>
      <c r="V27" s="100" t="str">
        <f>+V5</f>
        <v>1Q 2015</v>
      </c>
      <c r="W27" s="61"/>
      <c r="X27" s="43">
        <f>+X5</f>
        <v>2019</v>
      </c>
      <c r="Y27" s="43">
        <f>+Y5</f>
        <v>2018</v>
      </c>
      <c r="Z27" s="62">
        <f>+Z5</f>
        <v>2017</v>
      </c>
      <c r="AA27" s="62">
        <f>+AA5</f>
        <v>2016</v>
      </c>
      <c r="AB27" s="62">
        <f>+AB5</f>
        <v>2015</v>
      </c>
    </row>
    <row r="28" spans="1:32" x14ac:dyDescent="0.25">
      <c r="A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101"/>
      <c r="T28" s="101"/>
      <c r="U28" s="101"/>
      <c r="V28" s="101"/>
      <c r="W28" s="65"/>
      <c r="X28" s="64"/>
      <c r="Y28" s="64"/>
      <c r="Z28" s="64"/>
      <c r="AA28" s="64"/>
      <c r="AB28" s="101"/>
    </row>
    <row r="29" spans="1:32" x14ac:dyDescent="0.25">
      <c r="A29" s="66" t="s">
        <v>76</v>
      </c>
      <c r="C29" s="67">
        <v>1197.3091790884082</v>
      </c>
      <c r="D29" s="67">
        <v>1334.8503547631851</v>
      </c>
      <c r="E29" s="67">
        <v>1368.7485681637727</v>
      </c>
      <c r="F29" s="67">
        <v>1425.8285834245639</v>
      </c>
      <c r="G29" s="67">
        <v>1439.8764306316766</v>
      </c>
      <c r="H29" s="67">
        <v>1521.2873692793969</v>
      </c>
      <c r="I29" s="67">
        <v>1657.368050217905</v>
      </c>
      <c r="J29" s="67">
        <v>1515.4233076092905</v>
      </c>
      <c r="K29" s="67">
        <v>1306.04377952096</v>
      </c>
      <c r="L29" s="67">
        <v>1348.5636934713134</v>
      </c>
      <c r="M29" s="67">
        <v>1424.2116108480843</v>
      </c>
      <c r="N29" s="67">
        <v>1299.796799481381</v>
      </c>
      <c r="O29" s="67">
        <v>1128.4374218969003</v>
      </c>
      <c r="P29" s="67">
        <v>1172.8048336408999</v>
      </c>
      <c r="Q29" s="67">
        <v>1185.8618568964616</v>
      </c>
      <c r="R29" s="67">
        <v>990.53999189973899</v>
      </c>
      <c r="S29" s="102">
        <v>954.20783004684608</v>
      </c>
      <c r="T29" s="102">
        <v>1065.2779803809287</v>
      </c>
      <c r="U29" s="102">
        <v>1096.9111075540729</v>
      </c>
      <c r="V29" s="102">
        <v>1238.4011551761864</v>
      </c>
      <c r="W29" s="86"/>
      <c r="X29" s="67">
        <v>5326.7366854399297</v>
      </c>
      <c r="Y29" s="67">
        <v>6133.9551577382699</v>
      </c>
      <c r="Z29" s="84">
        <v>5378.6158833217387</v>
      </c>
      <c r="AA29" s="84">
        <v>4477.644104334001</v>
      </c>
      <c r="AB29" s="108">
        <v>4354.7980731580337</v>
      </c>
      <c r="AD29" s="135"/>
      <c r="AE29" s="135"/>
      <c r="AF29" s="135"/>
    </row>
    <row r="30" spans="1:32" x14ac:dyDescent="0.25">
      <c r="A30" s="66" t="s">
        <v>77</v>
      </c>
      <c r="C30" s="67">
        <v>444.04325664060025</v>
      </c>
      <c r="D30" s="67">
        <v>435.92826026680274</v>
      </c>
      <c r="E30" s="67">
        <v>432.13086252561715</v>
      </c>
      <c r="F30" s="67">
        <v>384.53555868911485</v>
      </c>
      <c r="G30" s="67">
        <v>474.34630277480755</v>
      </c>
      <c r="H30" s="67">
        <v>506.94120155020539</v>
      </c>
      <c r="I30" s="67">
        <v>478.51231176851155</v>
      </c>
      <c r="J30" s="67">
        <v>473.60232769980905</v>
      </c>
      <c r="K30" s="67">
        <v>619.92821267017541</v>
      </c>
      <c r="L30" s="67">
        <v>618.81053150519051</v>
      </c>
      <c r="M30" s="67">
        <v>563.50673876040366</v>
      </c>
      <c r="N30" s="67">
        <v>511.35483972969172</v>
      </c>
      <c r="O30" s="67">
        <v>498.34203457846701</v>
      </c>
      <c r="P30" s="67">
        <v>452.47892251293069</v>
      </c>
      <c r="Q30" s="67">
        <v>450.95215062826895</v>
      </c>
      <c r="R30" s="67">
        <v>464.11115077150384</v>
      </c>
      <c r="S30" s="102">
        <v>650.25781681352714</v>
      </c>
      <c r="T30" s="102">
        <v>647.95229493576892</v>
      </c>
      <c r="U30" s="102">
        <v>637.40898119117765</v>
      </c>
      <c r="V30" s="102">
        <v>631.61022880388145</v>
      </c>
      <c r="W30" s="81"/>
      <c r="X30" s="67">
        <v>1696.637938122135</v>
      </c>
      <c r="Y30" s="67">
        <v>1933.4021437933334</v>
      </c>
      <c r="Z30" s="84">
        <v>2313.6003226654611</v>
      </c>
      <c r="AA30" s="84">
        <v>1865.8842584911706</v>
      </c>
      <c r="AB30" s="108">
        <v>2567.2293217443548</v>
      </c>
      <c r="AD30" s="135"/>
      <c r="AE30" s="135"/>
      <c r="AF30" s="135"/>
    </row>
    <row r="31" spans="1:32" x14ac:dyDescent="0.25">
      <c r="A31" s="66" t="s">
        <v>78</v>
      </c>
      <c r="C31" s="67">
        <v>550.17342894866727</v>
      </c>
      <c r="D31" s="67">
        <v>595.05231207198312</v>
      </c>
      <c r="E31" s="67">
        <v>870.75304819984672</v>
      </c>
      <c r="F31" s="67">
        <v>850.73046584718179</v>
      </c>
      <c r="G31" s="67">
        <v>653.25913277315249</v>
      </c>
      <c r="H31" s="67">
        <v>867.93229613112101</v>
      </c>
      <c r="I31" s="67">
        <v>778.02849096213038</v>
      </c>
      <c r="J31" s="67">
        <v>724.39426483410068</v>
      </c>
      <c r="K31" s="67">
        <v>708.81827369028497</v>
      </c>
      <c r="L31" s="67">
        <v>495.44080662235172</v>
      </c>
      <c r="M31" s="67">
        <v>270.85377739246786</v>
      </c>
      <c r="N31" s="67">
        <v>223.87657989797211</v>
      </c>
      <c r="O31" s="67">
        <v>218.35275049347007</v>
      </c>
      <c r="P31" s="67">
        <v>227.24085074620714</v>
      </c>
      <c r="Q31" s="67">
        <v>222.84757425169451</v>
      </c>
      <c r="R31" s="67">
        <v>195.98239132812978</v>
      </c>
      <c r="S31" s="102">
        <v>199.60452473345512</v>
      </c>
      <c r="T31" s="102">
        <v>224.09407357383697</v>
      </c>
      <c r="U31" s="102">
        <v>240.0521375096294</v>
      </c>
      <c r="V31" s="102">
        <v>241.6708243020492</v>
      </c>
      <c r="W31" s="86"/>
      <c r="X31" s="67">
        <v>2866.7092550676789</v>
      </c>
      <c r="Y31" s="67">
        <v>3023.6141847005047</v>
      </c>
      <c r="Z31" s="84">
        <v>1698.9894376030766</v>
      </c>
      <c r="AA31" s="84">
        <v>864.4235668195015</v>
      </c>
      <c r="AB31" s="108">
        <v>905.42156011897066</v>
      </c>
      <c r="AD31" s="135"/>
      <c r="AE31" s="135"/>
      <c r="AF31" s="135"/>
    </row>
    <row r="32" spans="1:32" x14ac:dyDescent="0.25">
      <c r="A32" s="69" t="s">
        <v>83</v>
      </c>
      <c r="C32" s="70">
        <v>2191.5258646776756</v>
      </c>
      <c r="D32" s="70">
        <v>2365.8309271019707</v>
      </c>
      <c r="E32" s="70">
        <v>2671.6324788892366</v>
      </c>
      <c r="F32" s="70">
        <v>2661.0946079608607</v>
      </c>
      <c r="G32" s="70">
        <f t="shared" ref="G32:H32" si="44">+SUM(G29:G31)</f>
        <v>2567.4818661796367</v>
      </c>
      <c r="H32" s="70">
        <f t="shared" si="44"/>
        <v>2896.1608669607231</v>
      </c>
      <c r="I32" s="70">
        <f t="shared" ref="I32:J32" si="45">+SUM(I29:I31)</f>
        <v>2913.9088529485471</v>
      </c>
      <c r="J32" s="70">
        <f t="shared" si="45"/>
        <v>2713.4199001432003</v>
      </c>
      <c r="K32" s="70">
        <f t="shared" ref="K32:N32" si="46">+SUM(K29:K31)</f>
        <v>2634.7902658814205</v>
      </c>
      <c r="L32" s="70">
        <f t="shared" si="46"/>
        <v>2462.8150315988555</v>
      </c>
      <c r="M32" s="70">
        <f t="shared" si="46"/>
        <v>2258.5721270009558</v>
      </c>
      <c r="N32" s="70">
        <f t="shared" si="46"/>
        <v>2035.0282191090448</v>
      </c>
      <c r="O32" s="70">
        <f t="shared" ref="O32:V32" si="47">+SUM(O29:O31)</f>
        <v>1845.1322069688374</v>
      </c>
      <c r="P32" s="70">
        <f t="shared" si="47"/>
        <v>1852.5246069000377</v>
      </c>
      <c r="Q32" s="70">
        <f t="shared" si="47"/>
        <v>1859.6615817764252</v>
      </c>
      <c r="R32" s="70">
        <f t="shared" si="47"/>
        <v>1650.6335339993725</v>
      </c>
      <c r="S32" s="103">
        <f t="shared" si="47"/>
        <v>1804.0701715938283</v>
      </c>
      <c r="T32" s="103">
        <f t="shared" si="47"/>
        <v>1937.3243488905348</v>
      </c>
      <c r="U32" s="103">
        <f t="shared" si="47"/>
        <v>1974.3722262548799</v>
      </c>
      <c r="V32" s="103">
        <f t="shared" si="47"/>
        <v>2111.6822082821172</v>
      </c>
      <c r="W32" s="81"/>
      <c r="X32" s="70">
        <v>9890.0838786297427</v>
      </c>
      <c r="Y32" s="70">
        <v>11090.971486232109</v>
      </c>
      <c r="Z32" s="85">
        <v>9391.2056435902759</v>
      </c>
      <c r="AA32" s="85">
        <v>7207.9519296446733</v>
      </c>
      <c r="AB32" s="109">
        <v>7827.4489550213593</v>
      </c>
      <c r="AD32" s="135"/>
      <c r="AE32" s="135"/>
      <c r="AF32" s="135"/>
    </row>
    <row r="33" spans="1:32" x14ac:dyDescent="0.25">
      <c r="A33" s="75" t="s">
        <v>84</v>
      </c>
      <c r="C33" s="67">
        <v>51.862185623235263</v>
      </c>
      <c r="D33" s="67">
        <v>83.856700153409562</v>
      </c>
      <c r="E33" s="67">
        <v>85.646197578453268</v>
      </c>
      <c r="F33" s="67">
        <v>74.721736032663955</v>
      </c>
      <c r="G33" s="67">
        <v>68.238430668647055</v>
      </c>
      <c r="H33" s="67">
        <v>102.83834826424339</v>
      </c>
      <c r="I33" s="67">
        <v>107.93289503263844</v>
      </c>
      <c r="J33" s="67">
        <v>83.43835891568304</v>
      </c>
      <c r="K33" s="67">
        <v>132.70610664561389</v>
      </c>
      <c r="L33" s="67">
        <v>72.197345252037167</v>
      </c>
      <c r="M33" s="67">
        <v>64.083746525817801</v>
      </c>
      <c r="N33" s="67">
        <v>40.067193475184496</v>
      </c>
      <c r="O33" s="67">
        <v>3.8483337531131294</v>
      </c>
      <c r="P33" s="67">
        <v>3.0125228979560892</v>
      </c>
      <c r="Q33" s="67">
        <v>2.5126874140091968</v>
      </c>
      <c r="R33" s="67">
        <v>4.4261505683804092</v>
      </c>
      <c r="S33" s="102">
        <v>5.294669456002743</v>
      </c>
      <c r="T33" s="102">
        <v>7.7053365674362118</v>
      </c>
      <c r="U33" s="102">
        <v>20.90182140535979</v>
      </c>
      <c r="V33" s="102">
        <v>13.810632118511098</v>
      </c>
      <c r="W33" s="86"/>
      <c r="X33" s="67">
        <v>296.08681938776203</v>
      </c>
      <c r="Y33" s="67">
        <v>362.44803288121193</v>
      </c>
      <c r="Z33" s="84">
        <v>309.05439189865336</v>
      </c>
      <c r="AA33" s="84">
        <v>13.799694633458824</v>
      </c>
      <c r="AB33" s="108">
        <v>47.712459547309848</v>
      </c>
      <c r="AD33" s="135"/>
      <c r="AE33" s="135"/>
      <c r="AF33" s="135"/>
    </row>
    <row r="34" spans="1:32" x14ac:dyDescent="0.25">
      <c r="A34" s="69" t="s">
        <v>79</v>
      </c>
      <c r="C34" s="70">
        <v>2243.3880503009109</v>
      </c>
      <c r="D34" s="70">
        <v>2449.6876272553804</v>
      </c>
      <c r="E34" s="70">
        <v>2757.2786764676898</v>
      </c>
      <c r="F34" s="70">
        <v>2735.8163439935247</v>
      </c>
      <c r="G34" s="70">
        <f t="shared" ref="G34:H34" si="48">+SUM(G32:G33)</f>
        <v>2635.7202968482839</v>
      </c>
      <c r="H34" s="70">
        <f t="shared" si="48"/>
        <v>2998.9992152249665</v>
      </c>
      <c r="I34" s="70">
        <f t="shared" ref="I34:J34" si="49">+SUM(I32:I33)</f>
        <v>3021.8417479811856</v>
      </c>
      <c r="J34" s="70">
        <f t="shared" si="49"/>
        <v>2796.8582590588835</v>
      </c>
      <c r="K34" s="70">
        <f t="shared" ref="K34:N34" si="50">+SUM(K32:K33)</f>
        <v>2767.4963725270345</v>
      </c>
      <c r="L34" s="70">
        <f t="shared" si="50"/>
        <v>2535.0123768508929</v>
      </c>
      <c r="M34" s="70">
        <f t="shared" si="50"/>
        <v>2322.6558735267736</v>
      </c>
      <c r="N34" s="70">
        <f t="shared" si="50"/>
        <v>2075.0954125842295</v>
      </c>
      <c r="O34" s="70">
        <f t="shared" ref="O34:V34" si="51">+SUM(O32:O33)</f>
        <v>1848.9805407219505</v>
      </c>
      <c r="P34" s="70">
        <f t="shared" si="51"/>
        <v>1855.5371297979939</v>
      </c>
      <c r="Q34" s="70">
        <f t="shared" si="51"/>
        <v>1862.1742691904344</v>
      </c>
      <c r="R34" s="70">
        <f t="shared" si="51"/>
        <v>1655.0596845677528</v>
      </c>
      <c r="S34" s="103">
        <f t="shared" si="51"/>
        <v>1809.3648410498311</v>
      </c>
      <c r="T34" s="103">
        <f t="shared" si="51"/>
        <v>1945.029685457971</v>
      </c>
      <c r="U34" s="103">
        <f t="shared" si="51"/>
        <v>1995.2740476602398</v>
      </c>
      <c r="V34" s="103">
        <f t="shared" si="51"/>
        <v>2125.4928404006282</v>
      </c>
      <c r="W34" s="81"/>
      <c r="X34" s="85">
        <v>10186.170698017504</v>
      </c>
      <c r="Y34" s="85">
        <v>11453.41951911332</v>
      </c>
      <c r="Z34" s="85">
        <v>9700.2600354889291</v>
      </c>
      <c r="AA34" s="85">
        <v>7221.7516242781321</v>
      </c>
      <c r="AB34" s="109">
        <v>7875.161414568669</v>
      </c>
      <c r="AD34" s="135"/>
      <c r="AE34" s="135"/>
    </row>
    <row r="35" spans="1:32" x14ac:dyDescent="0.25">
      <c r="A35" s="69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102"/>
      <c r="T35" s="102"/>
      <c r="U35" s="102"/>
      <c r="V35" s="102"/>
      <c r="W35" s="69"/>
      <c r="X35" s="67"/>
      <c r="Y35" s="67"/>
      <c r="Z35" s="84"/>
      <c r="AA35" s="84"/>
      <c r="AB35" s="108"/>
      <c r="AD35" s="135"/>
      <c r="AE35" s="135"/>
    </row>
    <row r="36" spans="1:32" x14ac:dyDescent="0.25">
      <c r="A36" s="69" t="s">
        <v>80</v>
      </c>
      <c r="C36" s="67">
        <v>99.731028452800004</v>
      </c>
      <c r="D36" s="67">
        <v>111.71731567121002</v>
      </c>
      <c r="E36" s="67">
        <v>76.800060209999998</v>
      </c>
      <c r="F36" s="67">
        <v>75.782883719999987</v>
      </c>
      <c r="G36" s="67">
        <v>71.885606209999992</v>
      </c>
      <c r="H36" s="67">
        <v>66.645122439999994</v>
      </c>
      <c r="I36" s="67">
        <v>73.731558509999999</v>
      </c>
      <c r="J36" s="67">
        <v>69.737474639999988</v>
      </c>
      <c r="K36" s="67">
        <v>69.043521359999986</v>
      </c>
      <c r="L36" s="67">
        <v>84.267559459999987</v>
      </c>
      <c r="M36" s="67">
        <v>55.554618630000007</v>
      </c>
      <c r="N36" s="67">
        <v>62.610821509999994</v>
      </c>
      <c r="O36" s="67">
        <v>54.59271022999998</v>
      </c>
      <c r="P36" s="67">
        <v>58.051169616206906</v>
      </c>
      <c r="Q36" s="67">
        <v>48.408599138</v>
      </c>
      <c r="R36" s="67">
        <v>43.841138599999994</v>
      </c>
      <c r="S36" s="102">
        <v>45.410596110000007</v>
      </c>
      <c r="T36" s="102">
        <v>51.056909659999995</v>
      </c>
      <c r="U36" s="102">
        <v>49.652238519999997</v>
      </c>
      <c r="V36" s="102">
        <v>56.985381740000008</v>
      </c>
      <c r="W36" s="69"/>
      <c r="X36" s="67">
        <v>364.03128805401002</v>
      </c>
      <c r="Y36" s="67">
        <v>281.99976179999999</v>
      </c>
      <c r="Z36" s="84">
        <v>271.47652095999996</v>
      </c>
      <c r="AA36" s="84">
        <v>204.89361758420688</v>
      </c>
      <c r="AB36" s="108">
        <v>203.10512603000001</v>
      </c>
      <c r="AD36" s="135"/>
      <c r="AE36" s="135"/>
      <c r="AF36" s="135"/>
    </row>
    <row r="37" spans="1:32" x14ac:dyDescent="0.25">
      <c r="A37" s="69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102"/>
      <c r="T37" s="102"/>
      <c r="U37" s="102"/>
      <c r="V37" s="102"/>
      <c r="W37" s="69"/>
      <c r="X37" s="67"/>
      <c r="Y37" s="67"/>
      <c r="Z37" s="84"/>
      <c r="AA37" s="84"/>
      <c r="AB37" s="108"/>
      <c r="AD37" s="135"/>
      <c r="AE37" s="135"/>
    </row>
    <row r="38" spans="1:32" x14ac:dyDescent="0.25">
      <c r="A38" s="69" t="s">
        <v>71</v>
      </c>
      <c r="C38" s="67">
        <v>-93.111943962799998</v>
      </c>
      <c r="D38" s="67">
        <v>-111.70099140121</v>
      </c>
      <c r="E38" s="67">
        <v>-76.800060210000012</v>
      </c>
      <c r="F38" s="67">
        <v>-75.77112043999999</v>
      </c>
      <c r="G38" s="67">
        <v>-71.476014460000002</v>
      </c>
      <c r="H38" s="67">
        <v>-66.413502189999988</v>
      </c>
      <c r="I38" s="67">
        <v>-73.138698129999995</v>
      </c>
      <c r="J38" s="67">
        <v>-69.583886429999993</v>
      </c>
      <c r="K38" s="67">
        <v>-69.032088309999992</v>
      </c>
      <c r="L38" s="67">
        <v>-84.255907579999999</v>
      </c>
      <c r="M38" s="67">
        <v>-55.554618629999993</v>
      </c>
      <c r="N38" s="67">
        <v>-62.598171409999999</v>
      </c>
      <c r="O38" s="67">
        <v>-53.991896379999993</v>
      </c>
      <c r="P38" s="67">
        <v>-57.538213769999999</v>
      </c>
      <c r="Q38" s="67">
        <v>-47.741382268000002</v>
      </c>
      <c r="R38" s="67">
        <v>-43.398964419999999</v>
      </c>
      <c r="S38" s="102">
        <v>-44.827274639999999</v>
      </c>
      <c r="T38" s="102">
        <v>-50.732087609999994</v>
      </c>
      <c r="U38" s="102">
        <v>-48.854529789999994</v>
      </c>
      <c r="V38" s="102">
        <v>-56.403582320000005</v>
      </c>
      <c r="W38" s="69"/>
      <c r="X38" s="67">
        <v>-357.38411601401003</v>
      </c>
      <c r="Y38" s="67">
        <v>-280.61210120999993</v>
      </c>
      <c r="Z38" s="84">
        <v>-271.44078593</v>
      </c>
      <c r="AA38" s="84">
        <v>-202.67045683799998</v>
      </c>
      <c r="AB38" s="108">
        <v>-200.81747436000001</v>
      </c>
      <c r="AD38" s="135"/>
      <c r="AE38" s="135"/>
      <c r="AF38" s="135"/>
    </row>
    <row r="39" spans="1:32" x14ac:dyDescent="0.25">
      <c r="A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103"/>
      <c r="T39" s="103"/>
      <c r="U39" s="103"/>
      <c r="V39" s="103"/>
      <c r="W39" s="69"/>
      <c r="X39" s="70"/>
      <c r="Y39" s="70"/>
      <c r="Z39" s="70"/>
      <c r="AA39" s="70"/>
      <c r="AB39" s="103"/>
      <c r="AD39" s="135"/>
      <c r="AE39" s="135"/>
    </row>
    <row r="40" spans="1:32" x14ac:dyDescent="0.25">
      <c r="A40" s="76" t="s">
        <v>85</v>
      </c>
      <c r="B40" s="49"/>
      <c r="C40" s="77">
        <v>2250.0071347909106</v>
      </c>
      <c r="D40" s="77">
        <v>2449.7039515253805</v>
      </c>
      <c r="E40" s="77">
        <v>2757.2786764676898</v>
      </c>
      <c r="F40" s="77">
        <v>2735.8281072735249</v>
      </c>
      <c r="G40" s="77">
        <v>2636.1298885982837</v>
      </c>
      <c r="H40" s="77">
        <v>2999.2308354749662</v>
      </c>
      <c r="I40" s="77">
        <v>3022.4346083611854</v>
      </c>
      <c r="J40" s="77">
        <v>2797.0118472688837</v>
      </c>
      <c r="K40" s="77">
        <v>2767.5078055770346</v>
      </c>
      <c r="L40" s="77">
        <v>2535.024028730893</v>
      </c>
      <c r="M40" s="77">
        <v>2322.6558735267736</v>
      </c>
      <c r="N40" s="77">
        <v>2075.1080626842295</v>
      </c>
      <c r="O40" s="77">
        <v>1849.5813545719504</v>
      </c>
      <c r="P40" s="77">
        <v>1856.0500856442006</v>
      </c>
      <c r="Q40" s="77">
        <v>1862.8414860604344</v>
      </c>
      <c r="R40" s="77">
        <v>1655.5018587477527</v>
      </c>
      <c r="S40" s="106">
        <v>1809.9481625198309</v>
      </c>
      <c r="T40" s="106">
        <v>1945.354507507971</v>
      </c>
      <c r="U40" s="106">
        <v>1996.0717563902399</v>
      </c>
      <c r="V40" s="106">
        <v>2126.0746398206279</v>
      </c>
      <c r="W40" s="78"/>
      <c r="X40" s="77">
        <v>10192.817870057504</v>
      </c>
      <c r="Y40" s="77">
        <v>11454.807179703321</v>
      </c>
      <c r="Z40" s="77">
        <v>9700.2957705189274</v>
      </c>
      <c r="AA40" s="77">
        <v>7223.9747850243393</v>
      </c>
      <c r="AB40" s="106">
        <v>7877.4490662386688</v>
      </c>
      <c r="AD40" s="135"/>
      <c r="AE40" s="135"/>
    </row>
    <row r="41" spans="1:32" ht="16.5" x14ac:dyDescent="0.25">
      <c r="A41" s="79" t="s">
        <v>162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107"/>
      <c r="T41" s="107"/>
      <c r="U41" s="107"/>
      <c r="V41" s="107"/>
      <c r="W41" s="81"/>
    </row>
    <row r="43" spans="1:32" x14ac:dyDescent="0.25">
      <c r="A43" s="129" t="s">
        <v>133</v>
      </c>
    </row>
    <row r="44" spans="1:32" x14ac:dyDescent="0.25">
      <c r="A44" s="129" t="s">
        <v>158</v>
      </c>
    </row>
  </sheetData>
  <pageMargins left="0.7" right="0.7" top="0.75" bottom="0.75" header="0.3" footer="0.3"/>
  <pageSetup scale="37" orientation="portrait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Consolidated Income Statement</vt:lpstr>
      <vt:lpstr>Consolidated Balance Sheet AxI</vt:lpstr>
      <vt:lpstr>Cash Flow Statement AxI</vt:lpstr>
      <vt:lpstr>Segment  EBITDA</vt:lpstr>
      <vt:lpstr>Segment  Sales</vt:lpstr>
      <vt:lpstr>'Cash Flow Statement AxI'!Área_de_impresión</vt:lpstr>
      <vt:lpstr>'Consolidated Balance Sheet AxI'!Área_de_impresión</vt:lpstr>
      <vt:lpstr>'Consolidated Income Statement'!Área_de_impresión</vt:lpstr>
      <vt:lpstr>'Segment  EBITDA'!Área_de_impresión</vt:lpstr>
      <vt:lpstr>'Consolidated Income Statement'!OLE_LINK7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Arrighi</dc:creator>
  <cp:lastModifiedBy>ORTIZ SOLER Carolina     TERNIUM [AR]</cp:lastModifiedBy>
  <cp:lastPrinted>2019-07-31T08:01:17Z</cp:lastPrinted>
  <dcterms:created xsi:type="dcterms:W3CDTF">2013-11-13T15:29:30Z</dcterms:created>
  <dcterms:modified xsi:type="dcterms:W3CDTF">2020-03-26T18:02:46Z</dcterms:modified>
</cp:coreProperties>
</file>