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rnium.sharepoint.com/sites/irteam_30/Documentos compartidos/General/Documentos Grado 3 Ternium/Press Release/1Q2021/7- Docs a subir al site/"/>
    </mc:Choice>
  </mc:AlternateContent>
  <bookViews>
    <workbookView xWindow="0" yWindow="0" windowWidth="20490" windowHeight="7620" tabRatio="732"/>
  </bookViews>
  <sheets>
    <sheet name="Consolidated Income Statement" sheetId="1" r:id="rId1"/>
    <sheet name="Consolidated Balance Sheet" sheetId="6" r:id="rId2"/>
    <sheet name="Cash Flow Statement" sheetId="7" r:id="rId3"/>
    <sheet name="Segment  EBITDA" sheetId="4" r:id="rId4"/>
    <sheet name="Segment  Sales" sheetId="5" r:id="rId5"/>
  </sheets>
  <definedNames>
    <definedName name="_xlnm.Print_Area" localSheetId="2">'Cash Flow Statement'!$A$1:$I$43</definedName>
    <definedName name="_xlnm.Print_Area" localSheetId="1">'Consolidated Balance Sheet'!$A$1:$I$34</definedName>
    <definedName name="_xlnm.Print_Area" localSheetId="0">'Consolidated Income Statement'!$A$1:$U$40</definedName>
    <definedName name="_xlnm.Print_Area" localSheetId="3">'Segment  EBITDA'!$A$1:$AD$56</definedName>
    <definedName name="OLE_LINK7" localSheetId="0">'Consolidated Income Statement'!$B$3</definedName>
  </definedNames>
  <calcPr calcId="162913"/>
</workbook>
</file>

<file path=xl/calcChain.xml><?xml version="1.0" encoding="utf-8"?>
<calcChain xmlns="http://schemas.openxmlformats.org/spreadsheetml/2006/main">
  <c r="I39" i="1" l="1"/>
  <c r="E39" i="1"/>
  <c r="I21" i="4" l="1"/>
  <c r="J21" i="4" l="1"/>
  <c r="K21" i="4" l="1"/>
  <c r="P47" i="4" l="1"/>
  <c r="L21" i="4" l="1"/>
  <c r="M49" i="4" l="1"/>
  <c r="O13" i="4" l="1"/>
  <c r="O17" i="4" s="1"/>
  <c r="P13" i="4"/>
  <c r="P17" i="4" s="1"/>
  <c r="M50" i="4"/>
  <c r="N13" i="4"/>
  <c r="N17" i="4" s="1"/>
  <c r="M42" i="4" l="1"/>
  <c r="M30" i="4"/>
  <c r="M34" i="4" s="1"/>
  <c r="M21" i="4"/>
  <c r="M54" i="4"/>
  <c r="M48" i="4"/>
  <c r="M47" i="4"/>
  <c r="L19" i="5"/>
  <c r="L9" i="5"/>
  <c r="L22" i="5"/>
  <c r="L31" i="5"/>
  <c r="L18" i="5"/>
  <c r="L17" i="5"/>
  <c r="M52" i="4" l="1"/>
  <c r="M56" i="4" s="1"/>
  <c r="M13" i="4"/>
  <c r="M17" i="4" s="1"/>
  <c r="L20" i="5"/>
  <c r="L33" i="5"/>
  <c r="O30" i="4" l="1"/>
  <c r="O34" i="4" s="1"/>
  <c r="O54" i="4"/>
  <c r="O21" i="4"/>
  <c r="P21" i="4"/>
  <c r="P30" i="4"/>
  <c r="P34" i="4" s="1"/>
  <c r="O42" i="4"/>
  <c r="P42" i="4"/>
  <c r="O47" i="4"/>
  <c r="O48" i="4"/>
  <c r="P48" i="4"/>
  <c r="O49" i="4"/>
  <c r="P49" i="4"/>
  <c r="O50" i="4"/>
  <c r="P50" i="4"/>
  <c r="P54" i="4"/>
  <c r="O52" i="4" l="1"/>
  <c r="O56" i="4" s="1"/>
  <c r="P52" i="4"/>
  <c r="P56" i="4" s="1"/>
  <c r="M18" i="5" l="1"/>
  <c r="M17" i="5"/>
  <c r="M22" i="5"/>
  <c r="M9" i="5"/>
  <c r="M31" i="5"/>
  <c r="M19" i="5"/>
  <c r="M33" i="5" l="1"/>
  <c r="M20" i="5"/>
  <c r="N49" i="4" l="1"/>
  <c r="N21" i="4"/>
  <c r="N54" i="4"/>
  <c r="N50" i="4"/>
  <c r="N48" i="4" l="1"/>
  <c r="N30" i="4"/>
  <c r="N34" i="4" s="1"/>
  <c r="N42" i="4"/>
  <c r="N47" i="4"/>
  <c r="N52" i="4" l="1"/>
  <c r="N56" i="4" s="1"/>
  <c r="N19" i="5" l="1"/>
  <c r="N31" i="5"/>
  <c r="N22" i="5"/>
  <c r="N9" i="5"/>
  <c r="N18" i="5" l="1"/>
  <c r="N20" i="5"/>
  <c r="N33" i="5"/>
  <c r="N17" i="5"/>
  <c r="AB47" i="4"/>
  <c r="O22" i="5" l="1"/>
  <c r="O19" i="5"/>
  <c r="O9" i="5"/>
  <c r="O18" i="5"/>
  <c r="O17" i="5" l="1"/>
  <c r="O31" i="5"/>
  <c r="O33" i="5" l="1"/>
  <c r="O20" i="5"/>
  <c r="AB42" i="4" l="1"/>
  <c r="AB49" i="4"/>
  <c r="AB21" i="4"/>
  <c r="AB54" i="4"/>
  <c r="AB50" i="4"/>
  <c r="AB48" i="4"/>
  <c r="AB13" i="4"/>
  <c r="AB17" i="4" s="1"/>
  <c r="AB52" i="4" l="1"/>
  <c r="AB56" i="4" s="1"/>
  <c r="AB30" i="4"/>
  <c r="AB34" i="4" s="1"/>
  <c r="AC54" i="4" l="1"/>
  <c r="S17" i="5" l="1"/>
  <c r="P22" i="5"/>
  <c r="R17" i="5"/>
  <c r="S18" i="5"/>
  <c r="AC21" i="4"/>
  <c r="S22" i="5" l="1"/>
  <c r="Q17" i="5"/>
  <c r="Q31" i="5"/>
  <c r="P19" i="5"/>
  <c r="R22" i="5"/>
  <c r="S19" i="5"/>
  <c r="Q18" i="5"/>
  <c r="R31" i="5"/>
  <c r="P17" i="5"/>
  <c r="R19" i="5"/>
  <c r="P31" i="5"/>
  <c r="Q19" i="5"/>
  <c r="S31" i="5"/>
  <c r="P18" i="5"/>
  <c r="R18" i="5"/>
  <c r="Q22" i="5"/>
  <c r="S9" i="5"/>
  <c r="P9" i="5"/>
  <c r="Q9" i="5"/>
  <c r="R9" i="5"/>
  <c r="AC42" i="4"/>
  <c r="AC50" i="4"/>
  <c r="AC49" i="4"/>
  <c r="AC48" i="4"/>
  <c r="AC47" i="4"/>
  <c r="AC13" i="4"/>
  <c r="AC17" i="4" s="1"/>
  <c r="AC30" i="4"/>
  <c r="AC34" i="4" s="1"/>
  <c r="P33" i="5" l="1"/>
  <c r="S33" i="5"/>
  <c r="R33" i="5"/>
  <c r="Q33" i="5"/>
  <c r="Q20" i="5"/>
  <c r="S20" i="5"/>
  <c r="R20" i="5"/>
  <c r="P20" i="5"/>
  <c r="AC52" i="4"/>
  <c r="AC56" i="4" s="1"/>
  <c r="Q42" i="4" l="1"/>
  <c r="Q54" i="4"/>
  <c r="R30" i="4"/>
  <c r="R34" i="4" s="1"/>
  <c r="T49" i="4"/>
  <c r="T48" i="4"/>
  <c r="S48" i="4"/>
  <c r="R48" i="4"/>
  <c r="T47" i="4"/>
  <c r="T42" i="4"/>
  <c r="S42" i="4"/>
  <c r="R42" i="4"/>
  <c r="T30" i="4"/>
  <c r="T34" i="4" s="1"/>
  <c r="S30" i="4"/>
  <c r="S34" i="4" s="1"/>
  <c r="S21" i="4"/>
  <c r="R21" i="4"/>
  <c r="Q21" i="4"/>
  <c r="T54" i="4"/>
  <c r="S54" i="4"/>
  <c r="R54" i="4"/>
  <c r="T50" i="4"/>
  <c r="S50" i="4"/>
  <c r="R50" i="4"/>
  <c r="S49" i="4"/>
  <c r="R49" i="4"/>
  <c r="Q49" i="4"/>
  <c r="Q13" i="4"/>
  <c r="Q50" i="4" l="1"/>
  <c r="T52" i="4"/>
  <c r="T56" i="4" s="1"/>
  <c r="R13" i="4"/>
  <c r="R17" i="4" s="1"/>
  <c r="Q48" i="4"/>
  <c r="S13" i="4"/>
  <c r="S17" i="4" s="1"/>
  <c r="Q17" i="4"/>
  <c r="Q30" i="4"/>
  <c r="Q34" i="4" s="1"/>
  <c r="T13" i="4"/>
  <c r="T17" i="4" s="1"/>
  <c r="Q47" i="4"/>
  <c r="R47" i="4"/>
  <c r="S47" i="4"/>
  <c r="S52" i="4" l="1"/>
  <c r="S56" i="4" s="1"/>
  <c r="Q52" i="4"/>
  <c r="Q56" i="4" s="1"/>
  <c r="R52" i="4"/>
  <c r="R56" i="4" s="1"/>
  <c r="U24" i="4" l="1"/>
  <c r="U7" i="4"/>
  <c r="AD21" i="4" l="1"/>
  <c r="W31" i="5" l="1"/>
  <c r="V31" i="5"/>
  <c r="U31" i="5"/>
  <c r="T31" i="5"/>
  <c r="W22" i="5"/>
  <c r="V22" i="5"/>
  <c r="U22" i="5"/>
  <c r="T22" i="5"/>
  <c r="W19" i="5"/>
  <c r="V19" i="5"/>
  <c r="U19" i="5"/>
  <c r="T19" i="5"/>
  <c r="W18" i="5"/>
  <c r="V18" i="5"/>
  <c r="U18" i="5"/>
  <c r="T18" i="5"/>
  <c r="W17" i="5"/>
  <c r="V17" i="5"/>
  <c r="U17" i="5"/>
  <c r="T17" i="5"/>
  <c r="T33" i="5" l="1"/>
  <c r="U33" i="5"/>
  <c r="V33" i="5"/>
  <c r="W33" i="5"/>
  <c r="T9" i="5"/>
  <c r="U9" i="5"/>
  <c r="V9" i="5"/>
  <c r="W9" i="5"/>
  <c r="V20" i="5" l="1"/>
  <c r="U20" i="5"/>
  <c r="T20" i="5"/>
  <c r="W20" i="5"/>
  <c r="X54" i="4"/>
  <c r="W50" i="4" l="1"/>
  <c r="W30" i="4"/>
  <c r="W34" i="4" s="1"/>
  <c r="V49" i="4"/>
  <c r="U48" i="4"/>
  <c r="U54" i="4"/>
  <c r="V48" i="4"/>
  <c r="X50" i="4"/>
  <c r="X13" i="4"/>
  <c r="W21" i="4"/>
  <c r="V21" i="4"/>
  <c r="U21" i="4"/>
  <c r="AD50" i="4" l="1"/>
  <c r="AD49" i="4"/>
  <c r="AD54" i="4"/>
  <c r="X17" i="4"/>
  <c r="AD30" i="4"/>
  <c r="X49" i="4"/>
  <c r="AD48" i="4"/>
  <c r="W54" i="4"/>
  <c r="U50" i="4"/>
  <c r="X48" i="4"/>
  <c r="X30" i="4"/>
  <c r="U30" i="4"/>
  <c r="U34" i="4" s="1"/>
  <c r="W49" i="4"/>
  <c r="V42" i="4"/>
  <c r="W48" i="4"/>
  <c r="X42" i="4"/>
  <c r="V30" i="4"/>
  <c r="V34" i="4" s="1"/>
  <c r="W42" i="4"/>
  <c r="V54" i="4"/>
  <c r="W47" i="4"/>
  <c r="U49" i="4"/>
  <c r="V50" i="4"/>
  <c r="V13" i="4"/>
  <c r="V17" i="4" s="1"/>
  <c r="U13" i="4"/>
  <c r="U17" i="4" s="1"/>
  <c r="AD13" i="4"/>
  <c r="X47" i="4"/>
  <c r="W13" i="4"/>
  <c r="W17" i="4" s="1"/>
  <c r="V47" i="4"/>
  <c r="X34" i="4" l="1"/>
  <c r="AD17" i="4"/>
  <c r="AD34" i="4"/>
  <c r="V52" i="4"/>
  <c r="V56" i="4" s="1"/>
  <c r="X52" i="4"/>
  <c r="X56" i="4" s="1"/>
  <c r="W52" i="4"/>
  <c r="W56" i="4" s="1"/>
  <c r="U42" i="4" l="1"/>
  <c r="U47" i="4"/>
  <c r="U52" i="4" l="1"/>
  <c r="U56" i="4" s="1"/>
  <c r="AD47" i="4" l="1"/>
  <c r="AD42" i="4"/>
  <c r="AD52" i="4" l="1"/>
  <c r="AD56" i="4" s="1"/>
</calcChain>
</file>

<file path=xl/sharedStrings.xml><?xml version="1.0" encoding="utf-8"?>
<sst xmlns="http://schemas.openxmlformats.org/spreadsheetml/2006/main" count="346" uniqueCount="153">
  <si>
    <t>Consolidated Income Statement</t>
  </si>
  <si>
    <t>In thousands of U.S. dollars</t>
  </si>
  <si>
    <t>For the year ended December 31,</t>
  </si>
  <si>
    <t>(except number of shares and per share data)</t>
  </si>
  <si>
    <t>Selected consolidated income statement data</t>
  </si>
  <si>
    <t>Continuing operations</t>
  </si>
  <si>
    <t>Net sales</t>
  </si>
  <si>
    <t>Cost of sales</t>
  </si>
  <si>
    <t>Gross profit</t>
  </si>
  <si>
    <t>Selling, general and administrative expenses</t>
  </si>
  <si>
    <t>Other operating (expenses) income, net</t>
  </si>
  <si>
    <t>Operating income</t>
  </si>
  <si>
    <t>Reversal of deferred statutory profit sharing</t>
  </si>
  <si>
    <t>Attributable to:</t>
  </si>
  <si>
    <t>Non-controlling interest</t>
  </si>
  <si>
    <t>Depreciation and amortization</t>
  </si>
  <si>
    <t>Consolidated Balance Sheet</t>
  </si>
  <si>
    <t>In thousands U.S. dollars</t>
  </si>
  <si>
    <t>At December 31,</t>
  </si>
  <si>
    <t>Selected consolidated balance sheet data</t>
  </si>
  <si>
    <t>Non-current assets</t>
  </si>
  <si>
    <t>Property, plant and equipment, net</t>
  </si>
  <si>
    <t>Current assets</t>
  </si>
  <si>
    <t>Cash and cash equivalents</t>
  </si>
  <si>
    <t>Non-current assets classified as held for sale</t>
  </si>
  <si>
    <t>Total assets</t>
  </si>
  <si>
    <t>Non-current liabilities</t>
  </si>
  <si>
    <t>Borrowings</t>
  </si>
  <si>
    <t>Other non-current liabilities</t>
  </si>
  <si>
    <t>Current liabilities</t>
  </si>
  <si>
    <t>Other current liabilities</t>
  </si>
  <si>
    <t>Total liabilities</t>
  </si>
  <si>
    <t>Total equity and liabilities</t>
  </si>
  <si>
    <t>Consolidated Cash Flow Statement</t>
  </si>
  <si>
    <t xml:space="preserve">  Depreciation and amortization</t>
  </si>
  <si>
    <t xml:space="preserve">  Changes in provisions</t>
  </si>
  <si>
    <t xml:space="preserve">  Net foreign exchange results and others</t>
  </si>
  <si>
    <t xml:space="preserve">  Interest accruals less payments</t>
  </si>
  <si>
    <t xml:space="preserve">  Income tax accruals less payments</t>
  </si>
  <si>
    <t xml:space="preserve">  Changes in working capital</t>
  </si>
  <si>
    <t xml:space="preserve">  Capital expenditures</t>
  </si>
  <si>
    <t xml:space="preserve">  Proceeds from the sale of property, plant &amp; equipment</t>
  </si>
  <si>
    <t>Purchase consideration</t>
  </si>
  <si>
    <t>Cash acquired</t>
  </si>
  <si>
    <t xml:space="preserve">  Proceeds from Sidor financial asset</t>
  </si>
  <si>
    <t xml:space="preserve">  Proceeds from sale of discontinued operations</t>
  </si>
  <si>
    <t xml:space="preserve">  Discontinued operations</t>
  </si>
  <si>
    <t xml:space="preserve">  Dividends paid in cash to company's shareholders</t>
  </si>
  <si>
    <t xml:space="preserve">  Proceeds from borrowings</t>
  </si>
  <si>
    <t xml:space="preserve">  Repayments of borrowings</t>
  </si>
  <si>
    <t>Segment EBITDA</t>
  </si>
  <si>
    <t>Steel reporting segment</t>
  </si>
  <si>
    <t>USD million</t>
  </si>
  <si>
    <t>Ton (thousands)</t>
  </si>
  <si>
    <t>Net Sales</t>
  </si>
  <si>
    <t>SG&amp;A expenses</t>
  </si>
  <si>
    <t>Amortization and depreciation</t>
  </si>
  <si>
    <t>EBITDA</t>
  </si>
  <si>
    <t>Mining reporting segment</t>
  </si>
  <si>
    <t>Intersegment eliminations</t>
  </si>
  <si>
    <t>Total</t>
  </si>
  <si>
    <t>Segment Sales</t>
  </si>
  <si>
    <t>Shipments</t>
  </si>
  <si>
    <t>Thousand tons</t>
  </si>
  <si>
    <t>Mexico</t>
  </si>
  <si>
    <t>Southern Region</t>
  </si>
  <si>
    <t>Other Markets</t>
  </si>
  <si>
    <t>Total steel segment</t>
  </si>
  <si>
    <t>Total mining segment</t>
  </si>
  <si>
    <t>Revenue / ton</t>
  </si>
  <si>
    <t>USD/ton</t>
  </si>
  <si>
    <t>Total steel products</t>
  </si>
  <si>
    <t>Other products (1)</t>
  </si>
  <si>
    <t>Total net sales</t>
  </si>
  <si>
    <t>Deferred tax liabilities</t>
  </si>
  <si>
    <t xml:space="preserve">  Acquisition of business/stake</t>
  </si>
  <si>
    <t>Finance income</t>
  </si>
  <si>
    <t>Owners of the parent</t>
  </si>
  <si>
    <t>1Q 2015</t>
  </si>
  <si>
    <t>Finance expense</t>
  </si>
  <si>
    <t xml:space="preserve">  Dividends paid in cash to non-controlling interests</t>
  </si>
  <si>
    <t>4Q 2016</t>
  </si>
  <si>
    <t>3Q 2016</t>
  </si>
  <si>
    <t>2Q 2016</t>
  </si>
  <si>
    <t>1Q 2016</t>
  </si>
  <si>
    <t>Net cash provided by operating activities</t>
  </si>
  <si>
    <t>1Q 2017</t>
  </si>
  <si>
    <t>2Q 2017</t>
  </si>
  <si>
    <t>3Q 2017</t>
  </si>
  <si>
    <t>4Q 2017</t>
  </si>
  <si>
    <t xml:space="preserve">  Finance Lease payments</t>
  </si>
  <si>
    <t>Profit for the period</t>
  </si>
  <si>
    <t>Investments in non-consolidated companies</t>
  </si>
  <si>
    <t>4Q 2018</t>
  </si>
  <si>
    <t>4Q2018</t>
  </si>
  <si>
    <t>1Q2019*</t>
  </si>
  <si>
    <t>(°) Figures for first quarter 2019 have been adjusted to reflect the application of IAS 29 to the financial reporting of Ternium’s Argentine subsidiaries.</t>
  </si>
  <si>
    <t>1Q 2019(°)</t>
  </si>
  <si>
    <t>1Q2019(°)</t>
  </si>
  <si>
    <t>3Q 2018</t>
  </si>
  <si>
    <t>2Q 2018</t>
  </si>
  <si>
    <t>1Q 2018</t>
  </si>
  <si>
    <t>2Q 2019(°°)</t>
  </si>
  <si>
    <t>(°°) Figures for second quarter 2019 have been adjusted to reflect the application of IAS 29 to the financial reporting of Ternium’s Argentine subsidiaries.</t>
  </si>
  <si>
    <t>Other non-current assets</t>
  </si>
  <si>
    <t>Other current assets</t>
  </si>
  <si>
    <t>Capital and reserves attributable to the owners of the parent</t>
  </si>
  <si>
    <t>Number of shares</t>
  </si>
  <si>
    <t>Lease liabilities</t>
  </si>
  <si>
    <t xml:space="preserve">  Acquisition of non controlling interest</t>
  </si>
  <si>
    <t>2Q2019(°°)</t>
  </si>
  <si>
    <t>3Q2018</t>
  </si>
  <si>
    <t>2Q 2019**</t>
  </si>
  <si>
    <t>Dividends received from non-consolidated companies</t>
  </si>
  <si>
    <t>(1)  The item "Other products" primarily includes the sale of energy of Mexico and Brazil.</t>
  </si>
  <si>
    <t>4Q2019</t>
  </si>
  <si>
    <t>3Q 2019(°°°)</t>
  </si>
  <si>
    <t>(°°°) Figures for third quarter 2019 have been adjusted to reflect the application of IAS 29 to the financial reporting of Ternium’s Argentine subsidiaries.</t>
  </si>
  <si>
    <t>3Q2019(°°°)</t>
  </si>
  <si>
    <t>3Q 2019***</t>
  </si>
  <si>
    <t>1Q2020</t>
  </si>
  <si>
    <t>2Q2020</t>
  </si>
  <si>
    <t>2019(*)</t>
  </si>
  <si>
    <t>2018(**)</t>
  </si>
  <si>
    <t>2017(***)</t>
  </si>
  <si>
    <t>2016 (****)</t>
  </si>
  <si>
    <t>(****) Source: 2016 Form 20F</t>
  </si>
  <si>
    <t>(***) Source: 2017 Form 20F</t>
  </si>
  <si>
    <t>(**) Source: 2018 Form 20F</t>
  </si>
  <si>
    <t>(*) Source: 2019 Form 20F</t>
  </si>
  <si>
    <t>2016(****)</t>
  </si>
  <si>
    <t>Other operating income (expenses), net</t>
  </si>
  <si>
    <t>Current and deferred income tax benefit (expense)</t>
  </si>
  <si>
    <t>Profit before income tax expense</t>
  </si>
  <si>
    <t>Net cash (used in) provided by financing activities</t>
  </si>
  <si>
    <t>3Q2020</t>
  </si>
  <si>
    <t>Income tax (expense) benefit</t>
  </si>
  <si>
    <t>Decrease (Increase) in Other Investments</t>
  </si>
  <si>
    <t>Net cash provided by (used in) investing activities</t>
  </si>
  <si>
    <t>Increase (Decrease) in cash and cash equivalents</t>
  </si>
  <si>
    <t xml:space="preserve">Basic and diluted earnings per share for profit attributable to the equity </t>
  </si>
  <si>
    <t>from continuing operations attributable to the owners of the parent</t>
  </si>
  <si>
    <t>Weighted average number of shares outstanding</t>
  </si>
  <si>
    <t>Equity in earnings (losses) of non-consolidated companies</t>
  </si>
  <si>
    <t>Recovery/(Loans) to non-consolidated companies</t>
  </si>
  <si>
    <t>4Q2020</t>
  </si>
  <si>
    <t>Amortization, depreciation and non cash results</t>
  </si>
  <si>
    <t>1Q2021</t>
  </si>
  <si>
    <t>At March 31,</t>
  </si>
  <si>
    <t>Operating (expenses) income</t>
  </si>
  <si>
    <t>Other financial income (expenses), net</t>
  </si>
  <si>
    <t>Profit (loss) for the period</t>
  </si>
  <si>
    <t xml:space="preserve">  Equity in earnings of non-consolidated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</si>
</sst>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_)\ _U_$_S_ ;_ * \(#,##0.00\)\ _U_$_S_ ;_ * &quot;-&quot;??_)\ _U_$_S_ ;_ @_ "/>
    <numFmt numFmtId="167" formatCode="_ * #,##0.0_);_ * \(#,##0.0\);_ * &quot;-&quot;??_);_ @_ "/>
    <numFmt numFmtId="168" formatCode="_ * #,##0_);_ * \(#,##0\);_ * &quot;-&quot;??_);_ @_ "/>
    <numFmt numFmtId="169" formatCode="_ * #,##0.00_);_ * \(#,##0.00\);_ * &quot;-&quot;??_);_ @_ "/>
    <numFmt numFmtId="170" formatCode="_ * #,##0.000_);_ * \(#,##0.000\);_ * &quot;-&quot;??_);_ @_ "/>
    <numFmt numFmtId="171" formatCode="_ * #,##0.0_)\ _U_$_S_ ;_ * \(#,##0.0\)\ _U_$_S_ ;_ * &quot;-&quot;??_)\ _U_$_S_ ;_ @_ "/>
    <numFmt numFmtId="172" formatCode="_ * #,##0.0_ ;_ * \-#,##0.0_ ;_ * &quot;-&quot;??_ ;_ @_ "/>
    <numFmt numFmtId="173" formatCode="#,##0.0_);\(#,##0.0\)"/>
    <numFmt numFmtId="174" formatCode="_(* #,##0.0_);_(* \(#,##0.0\);_(* &quot;-&quot;?_);_(@_)"/>
    <numFmt numFmtId="175" formatCode="_ * #,##0.000000_ ;_ * \-#,##0.000000_ ;_ * &quot;-&quot;??_ ;_ @_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24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4" fillId="0" borderId="0" xfId="0" applyFont="1"/>
    <xf numFmtId="165" fontId="4" fillId="0" borderId="0" xfId="1" applyNumberFormat="1" applyFont="1" applyFill="1"/>
    <xf numFmtId="165" fontId="4" fillId="0" borderId="0" xfId="1" applyNumberFormat="1" applyFont="1"/>
    <xf numFmtId="49" fontId="4" fillId="0" borderId="0" xfId="0" applyNumberFormat="1" applyFont="1" applyFill="1" applyAlignment="1">
      <alignment vertical="top"/>
    </xf>
    <xf numFmtId="0" fontId="4" fillId="0" borderId="0" xfId="0" applyFont="1" applyFill="1"/>
    <xf numFmtId="0" fontId="4" fillId="0" borderId="0" xfId="0" applyFont="1" applyAlignment="1">
      <alignment horizontal="right" vertical="top"/>
    </xf>
    <xf numFmtId="170" fontId="4" fillId="0" borderId="0" xfId="0" applyNumberFormat="1" applyFont="1" applyFill="1"/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indent="1"/>
    </xf>
    <xf numFmtId="0" fontId="4" fillId="0" borderId="0" xfId="0" applyFont="1" applyFill="1" applyBorder="1"/>
    <xf numFmtId="0" fontId="4" fillId="0" borderId="0" xfId="0" applyFont="1" applyFill="1" applyAlignment="1">
      <alignment horizontal="left" vertical="center" wrapText="1" indent="1"/>
    </xf>
    <xf numFmtId="167" fontId="7" fillId="0" borderId="0" xfId="2" applyNumberFormat="1" applyFont="1" applyFill="1" applyBorder="1" applyAlignment="1">
      <alignment horizontal="left"/>
    </xf>
    <xf numFmtId="168" fontId="8" fillId="0" borderId="0" xfId="2" applyNumberFormat="1" applyFont="1" applyFill="1" applyBorder="1" applyAlignment="1">
      <alignment horizontal="center"/>
    </xf>
    <xf numFmtId="168" fontId="8" fillId="0" borderId="1" xfId="2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 indent="3"/>
    </xf>
    <xf numFmtId="0" fontId="4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 wrapText="1" indent="1"/>
    </xf>
    <xf numFmtId="168" fontId="8" fillId="0" borderId="3" xfId="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 indent="1"/>
    </xf>
    <xf numFmtId="168" fontId="8" fillId="0" borderId="2" xfId="2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69" fontId="8" fillId="0" borderId="0" xfId="2" applyNumberFormat="1" applyFont="1" applyFill="1" applyBorder="1" applyAlignment="1">
      <alignment horizontal="center"/>
    </xf>
    <xf numFmtId="43" fontId="4" fillId="0" borderId="0" xfId="0" applyNumberFormat="1" applyFont="1" applyFill="1"/>
    <xf numFmtId="164" fontId="4" fillId="0" borderId="0" xfId="1" applyFont="1" applyFill="1" applyAlignment="1">
      <alignment horizontal="right"/>
    </xf>
    <xf numFmtId="164" fontId="4" fillId="0" borderId="0" xfId="1" applyFont="1"/>
    <xf numFmtId="49" fontId="10" fillId="0" borderId="0" xfId="0" applyNumberFormat="1" applyFont="1" applyAlignment="1">
      <alignment vertical="top"/>
    </xf>
    <xf numFmtId="0" fontId="4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4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67" fontId="8" fillId="0" borderId="0" xfId="2" applyNumberFormat="1" applyFont="1" applyFill="1" applyBorder="1" applyAlignment="1">
      <alignment horizontal="left"/>
    </xf>
    <xf numFmtId="171" fontId="12" fillId="0" borderId="0" xfId="1" applyNumberFormat="1" applyFont="1" applyFill="1" applyAlignment="1">
      <alignment horizontal="left" vertical="center"/>
    </xf>
    <xf numFmtId="0" fontId="8" fillId="0" borderId="0" xfId="0" applyFont="1" applyFill="1"/>
    <xf numFmtId="171" fontId="9" fillId="0" borderId="0" xfId="1" applyNumberFormat="1" applyFont="1" applyFill="1" applyAlignment="1">
      <alignment horizontal="center" vertical="center"/>
    </xf>
    <xf numFmtId="171" fontId="8" fillId="0" borderId="0" xfId="1" applyNumberFormat="1" applyFont="1" applyFill="1"/>
    <xf numFmtId="168" fontId="8" fillId="0" borderId="0" xfId="1" applyNumberFormat="1" applyFont="1" applyFill="1" applyBorder="1" applyAlignment="1">
      <alignment horizontal="center"/>
    </xf>
    <xf numFmtId="171" fontId="8" fillId="0" borderId="0" xfId="1" applyNumberFormat="1" applyFont="1" applyFill="1" applyAlignment="1">
      <alignment vertical="top"/>
    </xf>
    <xf numFmtId="171" fontId="8" fillId="0" borderId="0" xfId="1" applyNumberFormat="1" applyFont="1" applyFill="1" applyBorder="1"/>
    <xf numFmtId="171" fontId="8" fillId="0" borderId="0" xfId="2" applyNumberFormat="1" applyFont="1" applyBorder="1"/>
    <xf numFmtId="171" fontId="8" fillId="0" borderId="0" xfId="2" applyNumberFormat="1" applyFont="1"/>
    <xf numFmtId="171" fontId="8" fillId="0" borderId="0" xfId="1" applyNumberFormat="1" applyFont="1" applyFill="1" applyAlignment="1">
      <alignment wrapText="1"/>
    </xf>
    <xf numFmtId="168" fontId="9" fillId="0" borderId="3" xfId="1" applyNumberFormat="1" applyFont="1" applyFill="1" applyBorder="1" applyAlignment="1">
      <alignment horizontal="center"/>
    </xf>
    <xf numFmtId="171" fontId="9" fillId="0" borderId="0" xfId="1" applyNumberFormat="1" applyFont="1" applyFill="1" applyBorder="1"/>
    <xf numFmtId="168" fontId="9" fillId="0" borderId="0" xfId="1" applyNumberFormat="1" applyFont="1" applyFill="1" applyBorder="1" applyAlignment="1">
      <alignment horizontal="center"/>
    </xf>
    <xf numFmtId="171" fontId="8" fillId="0" borderId="0" xfId="1" applyNumberFormat="1" applyFont="1" applyFill="1" applyBorder="1" applyAlignment="1">
      <alignment wrapText="1"/>
    </xf>
    <xf numFmtId="171" fontId="8" fillId="0" borderId="0" xfId="1" applyNumberFormat="1" applyFont="1" applyFill="1" applyBorder="1" applyAlignment="1">
      <alignment horizontal="left" indent="3"/>
    </xf>
    <xf numFmtId="171" fontId="8" fillId="0" borderId="0" xfId="1" applyNumberFormat="1" applyFont="1" applyFill="1" applyBorder="1" applyAlignment="1">
      <alignment horizontal="left" indent="1"/>
    </xf>
    <xf numFmtId="168" fontId="8" fillId="0" borderId="0" xfId="1" applyNumberFormat="1" applyFont="1" applyBorder="1" applyAlignment="1">
      <alignment horizontal="center"/>
    </xf>
    <xf numFmtId="0" fontId="6" fillId="0" borderId="0" xfId="0" applyFont="1" applyFill="1"/>
    <xf numFmtId="1" fontId="9" fillId="0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/>
    <xf numFmtId="1" fontId="13" fillId="2" borderId="0" xfId="0" applyNumberFormat="1" applyFont="1" applyFill="1" applyBorder="1" applyAlignment="1">
      <alignment horizontal="center" vertical="center"/>
    </xf>
    <xf numFmtId="0" fontId="8" fillId="0" borderId="0" xfId="0" applyFont="1"/>
    <xf numFmtId="167" fontId="8" fillId="0" borderId="0" xfId="4" applyNumberFormat="1" applyFont="1" applyFill="1" applyBorder="1" applyAlignment="1">
      <alignment horizontal="center"/>
    </xf>
    <xf numFmtId="167" fontId="8" fillId="0" borderId="1" xfId="4" applyNumberFormat="1" applyFont="1" applyFill="1" applyBorder="1" applyAlignment="1">
      <alignment horizontal="center"/>
    </xf>
    <xf numFmtId="167" fontId="8" fillId="0" borderId="0" xfId="4" applyNumberFormat="1" applyFont="1" applyBorder="1" applyAlignment="1">
      <alignment horizontal="center"/>
    </xf>
    <xf numFmtId="173" fontId="14" fillId="2" borderId="0" xfId="0" applyNumberFormat="1" applyFont="1" applyFill="1" applyBorder="1"/>
    <xf numFmtId="0" fontId="15" fillId="0" borderId="0" xfId="0" applyFont="1"/>
    <xf numFmtId="0" fontId="8" fillId="0" borderId="0" xfId="5" applyFont="1" applyFill="1" applyAlignment="1">
      <alignment horizontal="left" vertical="center" wrapText="1" indent="1"/>
    </xf>
    <xf numFmtId="0" fontId="8" fillId="0" borderId="0" xfId="5" applyFont="1"/>
    <xf numFmtId="173" fontId="14" fillId="2" borderId="0" xfId="5" applyNumberFormat="1" applyFont="1" applyFill="1" applyBorder="1"/>
    <xf numFmtId="174" fontId="8" fillId="0" borderId="0" xfId="5" applyNumberFormat="1" applyFont="1"/>
    <xf numFmtId="0" fontId="9" fillId="0" borderId="0" xfId="0" applyFont="1" applyFill="1" applyAlignment="1">
      <alignment vertical="center" wrapText="1"/>
    </xf>
    <xf numFmtId="1" fontId="8" fillId="0" borderId="0" xfId="4" applyNumberFormat="1" applyFont="1" applyFill="1" applyBorder="1" applyAlignment="1">
      <alignment horizontal="center" vertical="center" wrapText="1"/>
    </xf>
    <xf numFmtId="0" fontId="8" fillId="0" borderId="0" xfId="5" applyFont="1" applyBorder="1"/>
    <xf numFmtId="167" fontId="14" fillId="0" borderId="0" xfId="3" applyNumberFormat="1" applyFont="1" applyBorder="1" applyAlignment="1">
      <alignment horizontal="center"/>
    </xf>
    <xf numFmtId="0" fontId="8" fillId="0" borderId="0" xfId="0" applyFont="1" applyBorder="1"/>
    <xf numFmtId="175" fontId="4" fillId="0" borderId="0" xfId="1" applyNumberFormat="1" applyFont="1"/>
    <xf numFmtId="164" fontId="15" fillId="0" borderId="0" xfId="1" applyFont="1"/>
    <xf numFmtId="172" fontId="9" fillId="0" borderId="0" xfId="6" applyNumberFormat="1" applyFont="1" applyFill="1" applyBorder="1" applyAlignment="1">
      <alignment vertical="center"/>
    </xf>
    <xf numFmtId="172" fontId="13" fillId="2" borderId="0" xfId="6" applyNumberFormat="1" applyFont="1" applyFill="1" applyAlignment="1">
      <alignment horizontal="center" vertical="center"/>
    </xf>
    <xf numFmtId="1" fontId="13" fillId="2" borderId="0" xfId="0" quotePrefix="1" applyNumberFormat="1" applyFont="1" applyFill="1" applyBorder="1" applyAlignment="1">
      <alignment horizontal="center" vertical="center"/>
    </xf>
    <xf numFmtId="172" fontId="16" fillId="0" borderId="0" xfId="6" applyNumberFormat="1" applyFont="1" applyAlignment="1">
      <alignment vertical="center"/>
    </xf>
    <xf numFmtId="1" fontId="13" fillId="2" borderId="0" xfId="6" applyNumberFormat="1" applyFont="1" applyFill="1" applyBorder="1" applyAlignment="1">
      <alignment horizontal="center" vertical="center"/>
    </xf>
    <xf numFmtId="172" fontId="13" fillId="0" borderId="0" xfId="6" applyNumberFormat="1" applyFont="1" applyFill="1" applyAlignment="1">
      <alignment horizontal="center" vertical="center"/>
    </xf>
    <xf numFmtId="172" fontId="13" fillId="0" borderId="0" xfId="6" applyNumberFormat="1" applyFont="1" applyFill="1" applyBorder="1" applyAlignment="1">
      <alignment horizontal="center" vertical="center"/>
    </xf>
    <xf numFmtId="172" fontId="16" fillId="0" borderId="0" xfId="6" applyNumberFormat="1" applyFont="1" applyFill="1" applyAlignment="1">
      <alignment vertical="center"/>
    </xf>
    <xf numFmtId="172" fontId="8" fillId="0" borderId="0" xfId="6" applyNumberFormat="1" applyFont="1" applyFill="1" applyAlignment="1">
      <alignment horizontal="left" vertical="center" indent="1"/>
    </xf>
    <xf numFmtId="172" fontId="8" fillId="0" borderId="0" xfId="2" applyNumberFormat="1" applyFont="1" applyBorder="1" applyAlignment="1"/>
    <xf numFmtId="172" fontId="8" fillId="0" borderId="0" xfId="6" applyNumberFormat="1" applyFont="1"/>
    <xf numFmtId="172" fontId="4" fillId="0" borderId="0" xfId="0" applyNumberFormat="1" applyFont="1"/>
    <xf numFmtId="172" fontId="8" fillId="0" borderId="0" xfId="6" applyNumberFormat="1" applyFont="1" applyBorder="1"/>
    <xf numFmtId="172" fontId="8" fillId="0" borderId="3" xfId="2" applyNumberFormat="1" applyFont="1" applyBorder="1" applyAlignment="1"/>
    <xf numFmtId="172" fontId="9" fillId="0" borderId="0" xfId="6" applyNumberFormat="1" applyFont="1" applyBorder="1" applyAlignment="1">
      <alignment vertical="center"/>
    </xf>
    <xf numFmtId="165" fontId="8" fillId="0" borderId="0" xfId="2" applyNumberFormat="1" applyFont="1" applyBorder="1" applyAlignment="1"/>
    <xf numFmtId="165" fontId="8" fillId="0" borderId="0" xfId="6" applyNumberFormat="1" applyFont="1"/>
    <xf numFmtId="165" fontId="4" fillId="0" borderId="0" xfId="0" applyNumberFormat="1" applyFont="1"/>
    <xf numFmtId="165" fontId="8" fillId="0" borderId="0" xfId="6" applyNumberFormat="1" applyFont="1" applyBorder="1"/>
    <xf numFmtId="165" fontId="8" fillId="0" borderId="3" xfId="2" applyNumberFormat="1" applyFont="1" applyBorder="1" applyAlignment="1"/>
    <xf numFmtId="172" fontId="8" fillId="0" borderId="0" xfId="6" applyNumberFormat="1" applyFont="1" applyFill="1"/>
    <xf numFmtId="172" fontId="8" fillId="0" borderId="0" xfId="2" applyNumberFormat="1" applyFont="1" applyFill="1" applyBorder="1" applyAlignment="1"/>
    <xf numFmtId="172" fontId="8" fillId="0" borderId="0" xfId="6" applyNumberFormat="1" applyFont="1" applyFill="1" applyBorder="1"/>
    <xf numFmtId="172" fontId="8" fillId="0" borderId="3" xfId="2" applyNumberFormat="1" applyFont="1" applyFill="1" applyBorder="1" applyAlignment="1"/>
    <xf numFmtId="172" fontId="8" fillId="0" borderId="0" xfId="6" applyNumberFormat="1" applyFont="1" applyFill="1" applyAlignment="1">
      <alignment horizontal="left" indent="1"/>
    </xf>
    <xf numFmtId="172" fontId="14" fillId="2" borderId="0" xfId="6" applyNumberFormat="1" applyFont="1" applyFill="1" applyBorder="1"/>
    <xf numFmtId="172" fontId="14" fillId="2" borderId="0" xfId="2" applyNumberFormat="1" applyFont="1" applyFill="1" applyBorder="1" applyAlignment="1"/>
    <xf numFmtId="172" fontId="15" fillId="0" borderId="0" xfId="6" applyNumberFormat="1" applyFont="1" applyBorder="1"/>
    <xf numFmtId="172" fontId="17" fillId="0" borderId="0" xfId="6" applyNumberFormat="1" applyFont="1" applyFill="1" applyBorder="1" applyAlignment="1"/>
    <xf numFmtId="172" fontId="9" fillId="0" borderId="0" xfId="2" applyNumberFormat="1" applyFont="1" applyFill="1" applyBorder="1" applyAlignment="1"/>
    <xf numFmtId="165" fontId="4" fillId="0" borderId="0" xfId="0" applyNumberFormat="1" applyFont="1" applyFill="1"/>
    <xf numFmtId="168" fontId="8" fillId="0" borderId="0" xfId="4" applyNumberFormat="1" applyFont="1" applyFill="1" applyBorder="1" applyAlignment="1">
      <alignment horizontal="center"/>
    </xf>
    <xf numFmtId="168" fontId="4" fillId="0" borderId="0" xfId="0" applyNumberFormat="1" applyFont="1"/>
    <xf numFmtId="164" fontId="4" fillId="0" borderId="0" xfId="1" applyFont="1" applyFill="1"/>
    <xf numFmtId="164" fontId="8" fillId="0" borderId="0" xfId="1" applyFont="1" applyFill="1"/>
    <xf numFmtId="168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3" fontId="8" fillId="0" borderId="0" xfId="2" applyNumberFormat="1" applyFont="1" applyBorder="1" applyAlignment="1"/>
    <xf numFmtId="173" fontId="8" fillId="0" borderId="0" xfId="2" applyNumberFormat="1" applyFont="1" applyFill="1" applyBorder="1" applyAlignment="1"/>
  </cellXfs>
  <cellStyles count="7">
    <cellStyle name="Comma 2 2" xfId="2"/>
    <cellStyle name="Comma 2 3" xfId="3"/>
    <cellStyle name="Comma 7" xfId="4"/>
    <cellStyle name="Millares" xfId="1" builtinId="3"/>
    <cellStyle name="Normal" xfId="0" builtinId="0"/>
    <cellStyle name="Normal 2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48"/>
  <sheetViews>
    <sheetView showGridLines="0" tabSelected="1" zoomScale="90" zoomScaleNormal="90" zoomScaleSheetLayoutView="85" workbookViewId="0">
      <pane ySplit="5" topLeftCell="A6" activePane="bottomLeft" state="frozen"/>
      <selection activeCell="K21" sqref="K21"/>
      <selection pane="bottomLeft"/>
    </sheetView>
  </sheetViews>
  <sheetFormatPr baseColWidth="10" defaultColWidth="11.42578125" defaultRowHeight="14.25" outlineLevelRow="1" outlineLevelCol="1" x14ac:dyDescent="0.2"/>
  <cols>
    <col min="1" max="1" width="3.42578125" style="8" customWidth="1"/>
    <col min="2" max="2" width="74.5703125" style="3" bestFit="1" customWidth="1"/>
    <col min="3" max="3" width="2.7109375" style="3" customWidth="1"/>
    <col min="4" max="4" width="17.7109375" style="3" customWidth="1" collapsed="1"/>
    <col min="5" max="8" width="17.7109375" style="3" hidden="1" customWidth="1" outlineLevel="1"/>
    <col min="9" max="9" width="17.7109375" style="3" customWidth="1" collapsed="1"/>
    <col min="10" max="13" width="17.7109375" style="3" hidden="1" customWidth="1" outlineLevel="1"/>
    <col min="14" max="14" width="17.7109375" style="3" customWidth="1" collapsed="1"/>
    <col min="15" max="18" width="17.7109375" style="3" hidden="1" customWidth="1" outlineLevel="1"/>
    <col min="19" max="19" width="17.7109375" style="3" customWidth="1" collapsed="1"/>
    <col min="20" max="20" width="17.7109375" style="4" customWidth="1"/>
    <col min="21" max="21" width="17.7109375" style="5" customWidth="1"/>
    <col min="22" max="16384" width="11.42578125" style="3"/>
  </cols>
  <sheetData>
    <row r="1" spans="1:21" ht="15.75" x14ac:dyDescent="0.2">
      <c r="A1" s="1" t="s">
        <v>0</v>
      </c>
      <c r="B1" s="2"/>
    </row>
    <row r="3" spans="1:21" ht="15" customHeight="1" x14ac:dyDescent="0.2">
      <c r="B3" s="10" t="s">
        <v>1</v>
      </c>
      <c r="C3" s="4"/>
      <c r="D3" s="4"/>
      <c r="E3" s="4"/>
      <c r="F3" s="4"/>
      <c r="G3" s="4"/>
      <c r="H3" s="4"/>
      <c r="I3" s="119" t="s">
        <v>2</v>
      </c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s="7" customFormat="1" ht="15" x14ac:dyDescent="0.2">
      <c r="A4" s="11"/>
      <c r="B4" s="10" t="s">
        <v>3</v>
      </c>
      <c r="D4" s="12" t="s">
        <v>147</v>
      </c>
      <c r="E4" s="12" t="s">
        <v>145</v>
      </c>
      <c r="F4" s="12" t="s">
        <v>135</v>
      </c>
      <c r="G4" s="12" t="s">
        <v>121</v>
      </c>
      <c r="H4" s="12" t="s">
        <v>120</v>
      </c>
      <c r="I4" s="12">
        <v>2020</v>
      </c>
      <c r="J4" s="12" t="s">
        <v>115</v>
      </c>
      <c r="K4" s="12" t="s">
        <v>116</v>
      </c>
      <c r="L4" s="12" t="s">
        <v>102</v>
      </c>
      <c r="M4" s="12" t="s">
        <v>97</v>
      </c>
      <c r="N4" s="12" t="s">
        <v>122</v>
      </c>
      <c r="O4" s="12" t="s">
        <v>93</v>
      </c>
      <c r="P4" s="12" t="s">
        <v>99</v>
      </c>
      <c r="Q4" s="12" t="s">
        <v>100</v>
      </c>
      <c r="R4" s="13" t="s">
        <v>101</v>
      </c>
      <c r="S4" s="12" t="s">
        <v>123</v>
      </c>
      <c r="T4" s="12" t="s">
        <v>124</v>
      </c>
      <c r="U4" s="14" t="s">
        <v>125</v>
      </c>
    </row>
    <row r="5" spans="1:21" s="7" customFormat="1" ht="15" x14ac:dyDescent="0.2">
      <c r="A5" s="11"/>
      <c r="B5" s="15" t="s">
        <v>4</v>
      </c>
      <c r="T5" s="16"/>
    </row>
    <row r="6" spans="1:21" s="7" customFormat="1" x14ac:dyDescent="0.2">
      <c r="A6" s="11"/>
      <c r="B6" s="17"/>
      <c r="O6" s="4"/>
      <c r="P6" s="4"/>
      <c r="Q6" s="4"/>
      <c r="R6" s="4"/>
      <c r="S6" s="4"/>
      <c r="T6" s="4"/>
      <c r="U6" s="4"/>
    </row>
    <row r="7" spans="1:21" s="7" customFormat="1" ht="15" x14ac:dyDescent="0.2">
      <c r="A7" s="11"/>
      <c r="B7" s="15" t="s">
        <v>5</v>
      </c>
      <c r="O7" s="18"/>
      <c r="P7" s="18"/>
      <c r="Q7" s="18"/>
      <c r="R7" s="18"/>
      <c r="S7" s="18"/>
      <c r="T7" s="18"/>
      <c r="U7" s="18"/>
    </row>
    <row r="8" spans="1:21" s="7" customFormat="1" x14ac:dyDescent="0.2">
      <c r="A8" s="11"/>
      <c r="B8" s="17" t="s">
        <v>6</v>
      </c>
      <c r="C8" s="116"/>
      <c r="D8" s="19">
        <v>3249295.6264199996</v>
      </c>
      <c r="E8" s="19">
        <v>2579675.3244699994</v>
      </c>
      <c r="F8" s="19">
        <v>2138644.4857100002</v>
      </c>
      <c r="G8" s="19">
        <v>1745759.7460299998</v>
      </c>
      <c r="H8" s="19">
        <v>2271355.0105400006</v>
      </c>
      <c r="I8" s="19">
        <v>8735434.5667500012</v>
      </c>
      <c r="J8" s="19">
        <v>2250007.1444600001</v>
      </c>
      <c r="K8" s="19">
        <v>2449703.9557099994</v>
      </c>
      <c r="L8" s="19">
        <v>2757278.66634</v>
      </c>
      <c r="M8" s="19">
        <v>2735828.1204899997</v>
      </c>
      <c r="N8" s="19">
        <v>10192817.886999998</v>
      </c>
      <c r="O8" s="19">
        <v>2636129.89</v>
      </c>
      <c r="P8" s="19">
        <v>2999231</v>
      </c>
      <c r="Q8" s="19">
        <v>3022434.6</v>
      </c>
      <c r="R8" s="19">
        <v>2797011.86</v>
      </c>
      <c r="S8" s="19">
        <v>11454807.188480001</v>
      </c>
      <c r="T8" s="19">
        <v>9700295.7806733139</v>
      </c>
      <c r="U8" s="19">
        <v>7223974.8993699998</v>
      </c>
    </row>
    <row r="9" spans="1:21" s="7" customFormat="1" x14ac:dyDescent="0.2">
      <c r="A9" s="11"/>
      <c r="B9" s="17" t="s">
        <v>7</v>
      </c>
      <c r="C9" s="116"/>
      <c r="D9" s="20">
        <v>-2138251.1190700005</v>
      </c>
      <c r="E9" s="20">
        <v>-1914083.6903199991</v>
      </c>
      <c r="F9" s="20">
        <v>-1756565.6115800007</v>
      </c>
      <c r="G9" s="20">
        <v>-1508797.2695399998</v>
      </c>
      <c r="H9" s="20">
        <v>-1920476.7235699997</v>
      </c>
      <c r="I9" s="20">
        <v>-7099923.2950099995</v>
      </c>
      <c r="J9" s="20">
        <v>-1943326.5582699997</v>
      </c>
      <c r="K9" s="20">
        <v>-2016400.5725799999</v>
      </c>
      <c r="L9" s="20">
        <v>-2277666.4573900001</v>
      </c>
      <c r="M9" s="20">
        <v>-2215046.5538300006</v>
      </c>
      <c r="N9" s="20">
        <v>-8452440.142070001</v>
      </c>
      <c r="O9" s="20">
        <v>-2059874.37</v>
      </c>
      <c r="P9" s="20">
        <v>-2078290</v>
      </c>
      <c r="Q9" s="20">
        <v>-2212438.5699999998</v>
      </c>
      <c r="R9" s="20">
        <v>-2132724.92</v>
      </c>
      <c r="S9" s="20">
        <v>-8483327.5632899981</v>
      </c>
      <c r="T9" s="20">
        <v>-7403025.2534533152</v>
      </c>
      <c r="U9" s="20">
        <v>-5384389.9953199998</v>
      </c>
    </row>
    <row r="10" spans="1:21" s="7" customFormat="1" ht="5.0999999999999996" customHeight="1" x14ac:dyDescent="0.2">
      <c r="A10" s="11"/>
      <c r="B10" s="17"/>
      <c r="C10" s="11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v>0</v>
      </c>
    </row>
    <row r="11" spans="1:21" s="7" customFormat="1" x14ac:dyDescent="0.2">
      <c r="A11" s="11"/>
      <c r="B11" s="17" t="s">
        <v>8</v>
      </c>
      <c r="C11" s="116"/>
      <c r="D11" s="19">
        <v>1111044.5073499992</v>
      </c>
      <c r="E11" s="19">
        <v>665592.63415000029</v>
      </c>
      <c r="F11" s="19">
        <v>382078.87412999943</v>
      </c>
      <c r="G11" s="19">
        <v>236962.47649000003</v>
      </c>
      <c r="H11" s="19">
        <v>350878.28697000095</v>
      </c>
      <c r="I11" s="19">
        <v>1635512.2717400007</v>
      </c>
      <c r="J11" s="19">
        <v>306680.58619000041</v>
      </c>
      <c r="K11" s="19">
        <v>433303.38312999951</v>
      </c>
      <c r="L11" s="19">
        <v>479612.20894999988</v>
      </c>
      <c r="M11" s="19">
        <v>520781.56665999908</v>
      </c>
      <c r="N11" s="19">
        <v>1740377.7449299989</v>
      </c>
      <c r="O11" s="19">
        <v>576255.52</v>
      </c>
      <c r="P11" s="19">
        <v>920941</v>
      </c>
      <c r="Q11" s="19">
        <v>809996.04</v>
      </c>
      <c r="R11" s="19">
        <v>664286.93999999994</v>
      </c>
      <c r="S11" s="19">
        <v>2971479.6251900028</v>
      </c>
      <c r="T11" s="19">
        <v>2297270.5272199987</v>
      </c>
      <c r="U11" s="19">
        <v>1839584.90405</v>
      </c>
    </row>
    <row r="12" spans="1:21" s="7" customFormat="1" ht="15" customHeight="1" x14ac:dyDescent="0.2">
      <c r="A12" s="11"/>
      <c r="B12" s="17" t="s">
        <v>9</v>
      </c>
      <c r="C12" s="116"/>
      <c r="D12" s="19">
        <v>-210367.00696999996</v>
      </c>
      <c r="E12" s="19">
        <v>-196746.40601999999</v>
      </c>
      <c r="F12" s="19">
        <v>-183093.47194000002</v>
      </c>
      <c r="G12" s="19">
        <v>-171450.54601000002</v>
      </c>
      <c r="H12" s="19">
        <v>-211591.12977999999</v>
      </c>
      <c r="I12" s="19">
        <v>-762881.55375000008</v>
      </c>
      <c r="J12" s="19">
        <v>-222927.319798802</v>
      </c>
      <c r="K12" s="19">
        <v>-211865.54439713896</v>
      </c>
      <c r="L12" s="19">
        <v>-243633.56798339568</v>
      </c>
      <c r="M12" s="19">
        <v>-219048.71773066328</v>
      </c>
      <c r="N12" s="19">
        <v>-897475.14990999992</v>
      </c>
      <c r="O12" s="19">
        <v>-202024.86</v>
      </c>
      <c r="P12" s="19">
        <v>-216917</v>
      </c>
      <c r="Q12" s="19">
        <v>-233992.05</v>
      </c>
      <c r="R12" s="19">
        <v>-223829.36</v>
      </c>
      <c r="S12" s="19">
        <v>-876763.64950000006</v>
      </c>
      <c r="T12" s="19">
        <v>-824247.2051100001</v>
      </c>
      <c r="U12" s="19">
        <v>-687942.48584999994</v>
      </c>
    </row>
    <row r="13" spans="1:21" s="7" customFormat="1" x14ac:dyDescent="0.2">
      <c r="A13" s="11"/>
      <c r="B13" s="17" t="s">
        <v>131</v>
      </c>
      <c r="C13" s="116"/>
      <c r="D13" s="20">
        <v>5094.8202399999982</v>
      </c>
      <c r="E13" s="20">
        <v>208345.06044</v>
      </c>
      <c r="F13" s="20">
        <v>2035.5619599999973</v>
      </c>
      <c r="G13" s="20">
        <v>73.831180000000629</v>
      </c>
      <c r="H13" s="20">
        <v>-3611.228790000001</v>
      </c>
      <c r="I13" s="20">
        <v>206843.22479000001</v>
      </c>
      <c r="J13" s="20">
        <v>8494.9911299999876</v>
      </c>
      <c r="K13" s="20">
        <v>7180.5531100000026</v>
      </c>
      <c r="L13" s="20">
        <v>434.05708000000101</v>
      </c>
      <c r="M13" s="20">
        <v>5553.4632499999989</v>
      </c>
      <c r="N13" s="20">
        <v>21663.064569999991</v>
      </c>
      <c r="O13" s="20">
        <v>8468.19</v>
      </c>
      <c r="P13" s="20">
        <v>4909</v>
      </c>
      <c r="Q13" s="20">
        <v>-5498.75</v>
      </c>
      <c r="R13" s="20">
        <v>5777.37</v>
      </c>
      <c r="S13" s="20">
        <v>13656.041530000111</v>
      </c>
      <c r="T13" s="20">
        <v>-16240.403400000034</v>
      </c>
      <c r="U13" s="20">
        <v>-9925.0424199999998</v>
      </c>
    </row>
    <row r="14" spans="1:21" s="7" customFormat="1" ht="5.0999999999999996" customHeight="1" x14ac:dyDescent="0.2">
      <c r="A14" s="11"/>
      <c r="B14" s="21"/>
      <c r="C14" s="11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v>0</v>
      </c>
    </row>
    <row r="15" spans="1:21" s="7" customFormat="1" x14ac:dyDescent="0.2">
      <c r="A15" s="11"/>
      <c r="B15" s="21" t="s">
        <v>11</v>
      </c>
      <c r="C15" s="116"/>
      <c r="D15" s="20">
        <v>905773.3206199992</v>
      </c>
      <c r="E15" s="20">
        <v>677190.28857000032</v>
      </c>
      <c r="F15" s="20">
        <v>201020.9641499994</v>
      </c>
      <c r="G15" s="20">
        <v>65585.761660000004</v>
      </c>
      <c r="H15" s="20">
        <v>135675.92840000096</v>
      </c>
      <c r="I15" s="20">
        <v>1079472.9427800016</v>
      </c>
      <c r="J15" s="20">
        <v>92248.257521198393</v>
      </c>
      <c r="K15" s="20">
        <v>228618.39184286055</v>
      </c>
      <c r="L15" s="20">
        <v>236412.6980466042</v>
      </c>
      <c r="M15" s="20">
        <v>307286.3121793358</v>
      </c>
      <c r="N15" s="20">
        <v>864565.65958999889</v>
      </c>
      <c r="O15" s="20">
        <v>382698.85</v>
      </c>
      <c r="P15" s="20">
        <v>708933</v>
      </c>
      <c r="Q15" s="20">
        <v>570505.43999999994</v>
      </c>
      <c r="R15" s="20">
        <v>446235.04</v>
      </c>
      <c r="S15" s="20">
        <v>2108372.0172200031</v>
      </c>
      <c r="T15" s="20">
        <v>1456783.5187099988</v>
      </c>
      <c r="U15" s="20">
        <v>1141718.3757800001</v>
      </c>
    </row>
    <row r="16" spans="1:21" s="7" customFormat="1" ht="5.0999999999999996" customHeight="1" x14ac:dyDescent="0.2">
      <c r="A16" s="11"/>
      <c r="B16" s="21"/>
      <c r="C16" s="116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0</v>
      </c>
    </row>
    <row r="17" spans="1:21" s="7" customFormat="1" x14ac:dyDescent="0.2">
      <c r="A17" s="11"/>
      <c r="B17" s="21" t="s">
        <v>79</v>
      </c>
      <c r="C17" s="116"/>
      <c r="D17" s="19">
        <v>-7228.08968</v>
      </c>
      <c r="E17" s="19">
        <v>-7786.7415000000001</v>
      </c>
      <c r="F17" s="19">
        <v>-8998.1569999999992</v>
      </c>
      <c r="G17" s="19">
        <v>-13566.47076</v>
      </c>
      <c r="H17" s="19">
        <v>-16293.120999999999</v>
      </c>
      <c r="I17" s="19">
        <v>-46644.490260000006</v>
      </c>
      <c r="J17" s="19">
        <v>-21494.586999589308</v>
      </c>
      <c r="K17" s="19">
        <v>-25618.781790000001</v>
      </c>
      <c r="L17" s="19">
        <v>-21409.4205</v>
      </c>
      <c r="M17" s="19">
        <v>-19761.63435</v>
      </c>
      <c r="N17" s="19">
        <v>-88284.423639589309</v>
      </c>
      <c r="O17" s="19">
        <v>-29614.45</v>
      </c>
      <c r="P17" s="19">
        <v>-40113</v>
      </c>
      <c r="Q17" s="19">
        <v>-31330.3</v>
      </c>
      <c r="R17" s="19">
        <v>-30114.85</v>
      </c>
      <c r="S17" s="19">
        <v>-131172.53135</v>
      </c>
      <c r="T17" s="19">
        <v>-114583.31559</v>
      </c>
      <c r="U17" s="19">
        <v>-89971.111909999992</v>
      </c>
    </row>
    <row r="18" spans="1:21" s="7" customFormat="1" x14ac:dyDescent="0.2">
      <c r="A18" s="11"/>
      <c r="B18" s="21" t="s">
        <v>76</v>
      </c>
      <c r="C18" s="116"/>
      <c r="D18" s="19">
        <v>16312.641519999999</v>
      </c>
      <c r="E18" s="19">
        <v>18526.0065</v>
      </c>
      <c r="F18" s="19">
        <v>15897.741159999998</v>
      </c>
      <c r="G18" s="19">
        <v>7048.8056799999995</v>
      </c>
      <c r="H18" s="19">
        <v>7948.1073799999995</v>
      </c>
      <c r="I18" s="19">
        <v>49420.66072</v>
      </c>
      <c r="J18" s="19">
        <v>7720.7177699999993</v>
      </c>
      <c r="K18" s="19">
        <v>8959.5356200000006</v>
      </c>
      <c r="L18" s="19">
        <v>6507.7853700000005</v>
      </c>
      <c r="M18" s="19">
        <v>5883.1884</v>
      </c>
      <c r="N18" s="19">
        <v>29071.227159999999</v>
      </c>
      <c r="O18" s="19">
        <v>5845.29</v>
      </c>
      <c r="P18" s="19">
        <v>5104</v>
      </c>
      <c r="Q18" s="19">
        <v>5346.04</v>
      </c>
      <c r="R18" s="19">
        <v>4940.91</v>
      </c>
      <c r="S18" s="19">
        <v>21236.19526</v>
      </c>
      <c r="T18" s="19">
        <v>19408.37788</v>
      </c>
      <c r="U18" s="19">
        <v>14129.014909999998</v>
      </c>
    </row>
    <row r="19" spans="1:21" s="7" customFormat="1" x14ac:dyDescent="0.2">
      <c r="A19" s="11"/>
      <c r="B19" s="21" t="s">
        <v>150</v>
      </c>
      <c r="C19" s="116"/>
      <c r="D19" s="19">
        <v>6883.6390899999988</v>
      </c>
      <c r="E19" s="19">
        <v>-66196.966879999993</v>
      </c>
      <c r="F19" s="19">
        <v>-20649.356</v>
      </c>
      <c r="G19" s="19">
        <v>-8099.5515599999999</v>
      </c>
      <c r="H19" s="19">
        <v>114499.82326</v>
      </c>
      <c r="I19" s="19">
        <v>19553.94882000002</v>
      </c>
      <c r="J19" s="19">
        <v>-16254.929396849944</v>
      </c>
      <c r="K19" s="19">
        <v>-18281.143575904069</v>
      </c>
      <c r="L19" s="19">
        <v>7833.7529323433482</v>
      </c>
      <c r="M19" s="19">
        <v>-13054.039979999994</v>
      </c>
      <c r="N19" s="19">
        <v>-39756.360020410662</v>
      </c>
      <c r="O19" s="19">
        <v>84509.55</v>
      </c>
      <c r="P19" s="19">
        <v>-54890</v>
      </c>
      <c r="Q19" s="19">
        <v>-75472.09</v>
      </c>
      <c r="R19" s="19">
        <v>-23788.34</v>
      </c>
      <c r="S19" s="19">
        <v>-69640.151188059535</v>
      </c>
      <c r="T19" s="19">
        <v>-69915.427159999992</v>
      </c>
      <c r="U19" s="19">
        <v>37956.578749999993</v>
      </c>
    </row>
    <row r="20" spans="1:21" s="7" customFormat="1" ht="15" customHeight="1" x14ac:dyDescent="0.2">
      <c r="A20" s="11"/>
      <c r="B20" s="21" t="s">
        <v>143</v>
      </c>
      <c r="C20" s="116"/>
      <c r="D20" s="20">
        <v>46518.692220000004</v>
      </c>
      <c r="E20" s="20">
        <v>57925.547349999993</v>
      </c>
      <c r="F20" s="20">
        <v>13211.797889999996</v>
      </c>
      <c r="G20" s="20">
        <v>-19668.197929999998</v>
      </c>
      <c r="H20" s="20">
        <v>6086.3310600000013</v>
      </c>
      <c r="I20" s="20">
        <v>57555.47836999999</v>
      </c>
      <c r="J20" s="20">
        <v>23887.054112283608</v>
      </c>
      <c r="K20" s="20">
        <v>1872.8853777163829</v>
      </c>
      <c r="L20" s="20">
        <v>20329.501340000003</v>
      </c>
      <c r="M20" s="20">
        <v>14877.56229</v>
      </c>
      <c r="N20" s="20">
        <v>60967.003119999994</v>
      </c>
      <c r="O20" s="20">
        <v>47829.39</v>
      </c>
      <c r="P20" s="20">
        <v>22594</v>
      </c>
      <c r="Q20" s="20">
        <v>12366.43</v>
      </c>
      <c r="R20" s="20">
        <v>19982.759999999998</v>
      </c>
      <c r="S20" s="20">
        <v>102772.43126999997</v>
      </c>
      <c r="T20" s="20">
        <v>68115.345390000002</v>
      </c>
      <c r="U20" s="20">
        <v>14624.124609999984</v>
      </c>
    </row>
    <row r="21" spans="1:21" s="7" customFormat="1" ht="5.0999999999999996" customHeight="1" x14ac:dyDescent="0.2">
      <c r="A21" s="11"/>
      <c r="B21" s="21"/>
      <c r="C21" s="11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0</v>
      </c>
    </row>
    <row r="22" spans="1:21" s="7" customFormat="1" x14ac:dyDescent="0.2">
      <c r="A22" s="11"/>
      <c r="B22" s="21" t="s">
        <v>133</v>
      </c>
      <c r="C22" s="116"/>
      <c r="D22" s="19">
        <v>968261.20376999909</v>
      </c>
      <c r="E22" s="19">
        <v>679657.13404000038</v>
      </c>
      <c r="F22" s="19">
        <v>200482.99019999939</v>
      </c>
      <c r="G22" s="19">
        <v>31300.347090000007</v>
      </c>
      <c r="H22" s="19">
        <v>247917.06910000095</v>
      </c>
      <c r="I22" s="19">
        <v>1159359.5404300008</v>
      </c>
      <c r="J22" s="19">
        <v>86106.513007042755</v>
      </c>
      <c r="K22" s="19">
        <v>195550.88747467287</v>
      </c>
      <c r="L22" s="19">
        <v>249674.31718894752</v>
      </c>
      <c r="M22" s="19">
        <v>295231.38853933575</v>
      </c>
      <c r="N22" s="19">
        <v>826564.10620999895</v>
      </c>
      <c r="O22" s="19">
        <v>491268.52999999997</v>
      </c>
      <c r="P22" s="19">
        <v>641628</v>
      </c>
      <c r="Q22" s="19">
        <v>481415.31999999995</v>
      </c>
      <c r="R22" s="19">
        <v>417255.47</v>
      </c>
      <c r="S22" s="19">
        <v>2031567.9612119435</v>
      </c>
      <c r="T22" s="19">
        <v>1359809.0992299989</v>
      </c>
      <c r="U22" s="19">
        <v>1118456.9821400002</v>
      </c>
    </row>
    <row r="23" spans="1:21" s="7" customFormat="1" x14ac:dyDescent="0.2">
      <c r="A23" s="11"/>
      <c r="B23" s="21" t="s">
        <v>136</v>
      </c>
      <c r="C23" s="116"/>
      <c r="D23" s="19">
        <v>-261593.00248000002</v>
      </c>
      <c r="E23" s="19">
        <v>-9020.8497599999973</v>
      </c>
      <c r="F23" s="19">
        <v>-27468.512719999988</v>
      </c>
      <c r="G23" s="19">
        <v>12284.064429999977</v>
      </c>
      <c r="H23" s="19">
        <v>-267282.26898999995</v>
      </c>
      <c r="I23" s="19">
        <v>-291487.56703999999</v>
      </c>
      <c r="J23" s="19">
        <v>3835.421160000019</v>
      </c>
      <c r="K23" s="19">
        <v>-83615.017649999994</v>
      </c>
      <c r="L23" s="19">
        <v>-46455.628798554761</v>
      </c>
      <c r="M23" s="19">
        <v>-70283.621261445252</v>
      </c>
      <c r="N23" s="19">
        <v>-196518.84654999999</v>
      </c>
      <c r="O23" s="19">
        <v>-55833.8</v>
      </c>
      <c r="P23" s="19">
        <v>-80849</v>
      </c>
      <c r="Q23" s="19">
        <v>-192163.9</v>
      </c>
      <c r="R23" s="19">
        <v>-40588.01</v>
      </c>
      <c r="S23" s="19">
        <v>-369435.00882337993</v>
      </c>
      <c r="T23" s="19">
        <v>-336882.15571000002</v>
      </c>
      <c r="U23" s="19">
        <v>-411527.86464000004</v>
      </c>
    </row>
    <row r="24" spans="1:21" s="7" customFormat="1" ht="15" hidden="1" customHeight="1" outlineLevel="1" x14ac:dyDescent="0.2">
      <c r="A24" s="11"/>
      <c r="B24" s="22" t="s">
        <v>132</v>
      </c>
      <c r="C24" s="116"/>
      <c r="D24" s="19"/>
      <c r="E24" s="19"/>
      <c r="F24" s="19"/>
      <c r="G24" s="19">
        <v>12284.064429999977</v>
      </c>
      <c r="H24" s="19">
        <v>-267282.26898999995</v>
      </c>
      <c r="I24" s="19"/>
      <c r="J24" s="19">
        <v>3835.421160000019</v>
      </c>
      <c r="K24" s="19">
        <v>-83615.017649999994</v>
      </c>
      <c r="L24" s="19">
        <v>-46455.628798554761</v>
      </c>
      <c r="M24" s="19">
        <v>-70283.621261445252</v>
      </c>
      <c r="N24" s="19">
        <v>-196518.84654999999</v>
      </c>
      <c r="O24" s="19">
        <v>-55833.8</v>
      </c>
      <c r="P24" s="19">
        <v>-80849.31</v>
      </c>
      <c r="Q24" s="19">
        <v>-192163.9</v>
      </c>
      <c r="R24" s="19">
        <v>-40588.01</v>
      </c>
      <c r="S24" s="19">
        <v>-369435.00882337993</v>
      </c>
      <c r="T24" s="19">
        <v>-336882.15571000002</v>
      </c>
      <c r="U24" s="19">
        <v>-411527.86464000004</v>
      </c>
    </row>
    <row r="25" spans="1:21" s="7" customFormat="1" ht="15" hidden="1" customHeight="1" outlineLevel="1" x14ac:dyDescent="0.2">
      <c r="A25" s="11"/>
      <c r="B25" s="22" t="s">
        <v>12</v>
      </c>
      <c r="C25" s="116"/>
      <c r="D25" s="19"/>
      <c r="E25" s="19"/>
      <c r="F25" s="19"/>
      <c r="G25" s="19">
        <v>0</v>
      </c>
      <c r="H25" s="19">
        <v>0</v>
      </c>
      <c r="I25" s="19"/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1:21" s="16" customFormat="1" ht="5.0999999999999996" customHeight="1" collapsed="1" x14ac:dyDescent="0.2">
      <c r="A26" s="23"/>
      <c r="B26" s="24"/>
      <c r="C26" s="11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7" customFormat="1" x14ac:dyDescent="0.2">
      <c r="A27" s="11"/>
      <c r="B27" s="21" t="s">
        <v>151</v>
      </c>
      <c r="C27" s="116"/>
      <c r="D27" s="25">
        <v>706668.20128999907</v>
      </c>
      <c r="E27" s="25">
        <v>670635.28428000037</v>
      </c>
      <c r="F27" s="25">
        <v>173014.47747999939</v>
      </c>
      <c r="G27" s="25">
        <v>43584.41151999998</v>
      </c>
      <c r="H27" s="25">
        <v>-19365.199889998999</v>
      </c>
      <c r="I27" s="25">
        <v>867870.97339000145</v>
      </c>
      <c r="J27" s="25">
        <v>89941.934167042768</v>
      </c>
      <c r="K27" s="25">
        <v>111935.86982467287</v>
      </c>
      <c r="L27" s="25">
        <v>203218.68839039275</v>
      </c>
      <c r="M27" s="25">
        <v>224947.7672778905</v>
      </c>
      <c r="N27" s="25">
        <v>630045.25965999893</v>
      </c>
      <c r="O27" s="25">
        <v>435434.73</v>
      </c>
      <c r="P27" s="25">
        <v>560779</v>
      </c>
      <c r="Q27" s="25">
        <v>289251.41999999993</v>
      </c>
      <c r="R27" s="25">
        <v>376667.45999999996</v>
      </c>
      <c r="S27" s="25">
        <v>1662132.9523885637</v>
      </c>
      <c r="T27" s="25">
        <v>1022926.9435199988</v>
      </c>
      <c r="U27" s="25">
        <v>706929.11750000017</v>
      </c>
    </row>
    <row r="28" spans="1:21" s="7" customFormat="1" ht="15" x14ac:dyDescent="0.2">
      <c r="A28" s="11"/>
      <c r="B28" s="26"/>
      <c r="C28" s="11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7" customFormat="1" x14ac:dyDescent="0.2">
      <c r="A29" s="11"/>
      <c r="B29" s="21" t="s">
        <v>13</v>
      </c>
      <c r="C29" s="11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s="7" customFormat="1" x14ac:dyDescent="0.2">
      <c r="A30" s="11"/>
      <c r="B30" s="17" t="s">
        <v>77</v>
      </c>
      <c r="C30" s="116"/>
      <c r="D30" s="19">
        <v>602928.29358999908</v>
      </c>
      <c r="E30" s="19">
        <v>600411.72098000022</v>
      </c>
      <c r="F30" s="19">
        <v>145593.93558999963</v>
      </c>
      <c r="G30" s="19">
        <v>44046.231739999967</v>
      </c>
      <c r="H30" s="19">
        <v>-11582.677659999241</v>
      </c>
      <c r="I30" s="19">
        <v>778469.2106500006</v>
      </c>
      <c r="J30" s="19">
        <v>70457.981736656962</v>
      </c>
      <c r="K30" s="19">
        <v>95337.364068306735</v>
      </c>
      <c r="L30" s="19">
        <v>180243.01205808768</v>
      </c>
      <c r="M30" s="19">
        <v>218230.9842669479</v>
      </c>
      <c r="N30" s="19">
        <v>564269.34212999931</v>
      </c>
      <c r="O30" s="19">
        <v>350561.07</v>
      </c>
      <c r="P30" s="19">
        <v>523555</v>
      </c>
      <c r="Q30" s="19">
        <v>293651.39</v>
      </c>
      <c r="R30" s="19">
        <v>338879.17</v>
      </c>
      <c r="S30" s="19">
        <v>1506647.5993985625</v>
      </c>
      <c r="T30" s="19">
        <v>886218.8971899997</v>
      </c>
      <c r="U30" s="19">
        <v>595643.75944000098</v>
      </c>
    </row>
    <row r="31" spans="1:21" s="7" customFormat="1" x14ac:dyDescent="0.2">
      <c r="A31" s="11"/>
      <c r="B31" s="17" t="s">
        <v>14</v>
      </c>
      <c r="C31" s="116"/>
      <c r="D31" s="20">
        <v>103739.90770000001</v>
      </c>
      <c r="E31" s="20">
        <v>70225.563299999994</v>
      </c>
      <c r="F31" s="20">
        <v>27420.54189</v>
      </c>
      <c r="G31" s="20">
        <v>-460.82022000000046</v>
      </c>
      <c r="H31" s="20">
        <v>-7782.5222299999996</v>
      </c>
      <c r="I31" s="20">
        <v>89402.762739999991</v>
      </c>
      <c r="J31" s="20">
        <v>19484.952430385711</v>
      </c>
      <c r="K31" s="20">
        <v>16598.505756366314</v>
      </c>
      <c r="L31" s="20">
        <v>22975.676332305051</v>
      </c>
      <c r="M31" s="20">
        <v>6716.7830109429224</v>
      </c>
      <c r="N31" s="20">
        <v>65775.917530000006</v>
      </c>
      <c r="O31" s="20">
        <v>84873.76</v>
      </c>
      <c r="P31" s="20">
        <v>37224</v>
      </c>
      <c r="Q31" s="20">
        <v>-4400.46</v>
      </c>
      <c r="R31" s="20">
        <v>37788.25</v>
      </c>
      <c r="S31" s="20">
        <v>155485.35299000001</v>
      </c>
      <c r="T31" s="20">
        <v>136708.34632999997</v>
      </c>
      <c r="U31" s="20">
        <v>111285.35806000001</v>
      </c>
    </row>
    <row r="32" spans="1:21" s="7" customFormat="1" ht="5.0999999999999996" customHeight="1" x14ac:dyDescent="0.2">
      <c r="A32" s="11"/>
      <c r="B32" s="17"/>
      <c r="C32" s="11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3" s="7" customFormat="1" ht="15" thickBot="1" x14ac:dyDescent="0.25">
      <c r="A33" s="11"/>
      <c r="B33" s="17" t="s">
        <v>151</v>
      </c>
      <c r="C33" s="116"/>
      <c r="D33" s="27">
        <v>706668.20128999907</v>
      </c>
      <c r="E33" s="27">
        <v>670637.28428000025</v>
      </c>
      <c r="F33" s="27">
        <v>173014.47747999962</v>
      </c>
      <c r="G33" s="27">
        <v>43585.411519999965</v>
      </c>
      <c r="H33" s="27">
        <v>-19365.19988999924</v>
      </c>
      <c r="I33" s="27">
        <v>867870.97339000064</v>
      </c>
      <c r="J33" s="27">
        <v>89942.934167042666</v>
      </c>
      <c r="K33" s="27">
        <v>111935.86982467305</v>
      </c>
      <c r="L33" s="27">
        <v>203218.68839039272</v>
      </c>
      <c r="M33" s="27">
        <v>224947.76727789082</v>
      </c>
      <c r="N33" s="27">
        <v>630045.25965999928</v>
      </c>
      <c r="O33" s="27">
        <v>435434.83</v>
      </c>
      <c r="P33" s="27">
        <v>560779</v>
      </c>
      <c r="Q33" s="27">
        <v>289251.13</v>
      </c>
      <c r="R33" s="27">
        <v>376667.42</v>
      </c>
      <c r="S33" s="27">
        <v>1662132.9523885625</v>
      </c>
      <c r="T33" s="27">
        <v>1022927.2435199997</v>
      </c>
      <c r="U33" s="27">
        <v>706929.11750000098</v>
      </c>
    </row>
    <row r="34" spans="1:23" s="7" customFormat="1" ht="5.0999999999999996" customHeight="1" thickTop="1" x14ac:dyDescent="0.2">
      <c r="A34" s="11"/>
      <c r="B34" s="1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3" s="7" customFormat="1" x14ac:dyDescent="0.2">
      <c r="A35" s="11"/>
      <c r="B35" s="17" t="s">
        <v>15</v>
      </c>
      <c r="D35" s="19">
        <v>151585</v>
      </c>
      <c r="E35" s="19">
        <v>153997</v>
      </c>
      <c r="F35" s="19">
        <v>152361.93496000001</v>
      </c>
      <c r="G35" s="19">
        <v>158300.54800000001</v>
      </c>
      <c r="H35" s="19">
        <v>166391.98219000001</v>
      </c>
      <c r="I35" s="19">
        <v>631050.60473999998</v>
      </c>
      <c r="J35" s="19">
        <v>170834.68642999997</v>
      </c>
      <c r="K35" s="19">
        <v>159389.97714999999</v>
      </c>
      <c r="L35" s="19">
        <v>168148.64175000001</v>
      </c>
      <c r="M35" s="19">
        <v>162739.99155999997</v>
      </c>
      <c r="N35" s="19">
        <v>661112.29688999988</v>
      </c>
      <c r="O35" s="19">
        <v>130123.5</v>
      </c>
      <c r="P35" s="19">
        <v>147530.56</v>
      </c>
      <c r="Q35" s="19">
        <v>154385.12</v>
      </c>
      <c r="R35" s="19">
        <v>157260.46</v>
      </c>
      <c r="S35" s="19">
        <v>589299.28814000008</v>
      </c>
      <c r="T35" s="19">
        <v>474298.58250999998</v>
      </c>
      <c r="U35" s="19">
        <v>406889.78538999998</v>
      </c>
    </row>
    <row r="36" spans="1:23" s="7" customFormat="1" x14ac:dyDescent="0.2">
      <c r="A36" s="11"/>
      <c r="B36" s="17" t="s">
        <v>142</v>
      </c>
      <c r="D36" s="19">
        <v>1963076776</v>
      </c>
      <c r="E36" s="19">
        <v>1963076776</v>
      </c>
      <c r="F36" s="19">
        <v>1963076776</v>
      </c>
      <c r="G36" s="19">
        <v>1963076776</v>
      </c>
      <c r="H36" s="19">
        <v>1963076776</v>
      </c>
      <c r="I36" s="19">
        <v>1963076776</v>
      </c>
      <c r="J36" s="19">
        <v>1963076776</v>
      </c>
      <c r="K36" s="19">
        <v>1963076776</v>
      </c>
      <c r="L36" s="19">
        <v>1963076776</v>
      </c>
      <c r="M36" s="19">
        <v>1963076776</v>
      </c>
      <c r="N36" s="19">
        <v>1963076776</v>
      </c>
      <c r="O36" s="28">
        <v>1963076776</v>
      </c>
      <c r="P36" s="28">
        <v>1963076776</v>
      </c>
      <c r="Q36" s="28">
        <v>1963076776</v>
      </c>
      <c r="R36" s="28">
        <v>1963076776</v>
      </c>
      <c r="S36" s="28">
        <v>1963076776</v>
      </c>
      <c r="T36" s="28">
        <v>1963076776</v>
      </c>
      <c r="U36" s="19">
        <v>1963076776</v>
      </c>
    </row>
    <row r="37" spans="1:23" s="7" customFormat="1" x14ac:dyDescent="0.2">
      <c r="A37" s="11"/>
      <c r="B37" s="1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3" s="7" customFormat="1" ht="15" customHeight="1" x14ac:dyDescent="0.2">
      <c r="A38" s="11"/>
      <c r="B38" s="17" t="s">
        <v>140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3" s="7" customFormat="1" ht="15" customHeight="1" x14ac:dyDescent="0.2">
      <c r="A39" s="11"/>
      <c r="B39" s="17" t="s">
        <v>141</v>
      </c>
      <c r="D39" s="30">
        <v>0.30713434184603644</v>
      </c>
      <c r="E39" s="30">
        <f>3.05852388617938/10</f>
        <v>0.30585238861793801</v>
      </c>
      <c r="F39" s="30">
        <v>7.4166195316448302E-2</v>
      </c>
      <c r="G39" s="30">
        <v>2.243734543574467E-2</v>
      </c>
      <c r="H39" s="30">
        <v>-5.9002672751293558E-3</v>
      </c>
      <c r="I39" s="30">
        <f>3.96555662095001/10</f>
        <v>0.39655566209500098</v>
      </c>
      <c r="J39" s="30">
        <v>3.5891607805693358E-2</v>
      </c>
      <c r="K39" s="30">
        <v>4.8565275303479385E-2</v>
      </c>
      <c r="L39" s="30">
        <v>9.1816588256600953E-2</v>
      </c>
      <c r="M39" s="30">
        <v>0.11116782946799422</v>
      </c>
      <c r="N39" s="30">
        <v>0.28744130083376795</v>
      </c>
      <c r="O39" s="30">
        <v>0.17857736094983989</v>
      </c>
      <c r="P39" s="30">
        <v>0.26670123471523355</v>
      </c>
      <c r="Q39" s="30">
        <v>0.14958731802550754</v>
      </c>
      <c r="R39" s="30">
        <v>0.17262654937546873</v>
      </c>
      <c r="S39" s="30">
        <v>0.76749295688196884</v>
      </c>
      <c r="T39" s="30">
        <v>0.4514438294134247</v>
      </c>
      <c r="U39" s="30">
        <v>0.30342356790226782</v>
      </c>
      <c r="V39" s="31"/>
      <c r="W39" s="31"/>
    </row>
    <row r="40" spans="1:23" s="7" customFormat="1" x14ac:dyDescent="0.2">
      <c r="A40" s="11"/>
      <c r="B40" s="17"/>
      <c r="G40" s="31"/>
      <c r="K40" s="31"/>
      <c r="T40" s="32"/>
      <c r="U40" s="32"/>
    </row>
    <row r="41" spans="1:23" ht="15.75" x14ac:dyDescent="0.2">
      <c r="A41" s="1"/>
      <c r="B41" s="6" t="s">
        <v>96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3" ht="15.75" x14ac:dyDescent="0.2">
      <c r="A42" s="1"/>
      <c r="B42" s="6" t="s">
        <v>103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23" ht="15.75" x14ac:dyDescent="0.2">
      <c r="A43" s="1"/>
      <c r="B43" s="6" t="s">
        <v>117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23" ht="15.75" x14ac:dyDescent="0.2">
      <c r="A44" s="1"/>
      <c r="B44" s="6" t="s">
        <v>129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23" ht="15.75" x14ac:dyDescent="0.2">
      <c r="A45" s="1"/>
      <c r="B45" s="6" t="s">
        <v>128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23" ht="15.75" x14ac:dyDescent="0.2">
      <c r="A46" s="1"/>
      <c r="B46" s="6" t="s">
        <v>127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23" x14ac:dyDescent="0.2">
      <c r="B47" s="7" t="s">
        <v>126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/>
      <c r="Q47" s="7"/>
      <c r="R47" s="7"/>
      <c r="S47" s="7"/>
    </row>
    <row r="48" spans="1:23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</sheetData>
  <mergeCells count="1">
    <mergeCell ref="I3:U3"/>
  </mergeCells>
  <pageMargins left="0.7" right="0.7" top="0.75" bottom="0.75" header="0.3" footer="0.3"/>
  <pageSetup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="90" zoomScaleNormal="90" zoomScaleSheetLayoutView="80" workbookViewId="0">
      <pane ySplit="5" topLeftCell="A6" activePane="bottomLeft" state="frozen"/>
      <selection pane="bottomLeft"/>
    </sheetView>
  </sheetViews>
  <sheetFormatPr baseColWidth="10" defaultColWidth="11.42578125" defaultRowHeight="14.25" x14ac:dyDescent="0.2"/>
  <cols>
    <col min="1" max="1" width="4.42578125" style="35" customWidth="1"/>
    <col min="2" max="2" width="59.5703125" style="7" customWidth="1"/>
    <col min="3" max="3" width="1.42578125" style="36" customWidth="1"/>
    <col min="4" max="7" width="17.7109375" style="36" customWidth="1"/>
    <col min="8" max="9" width="17.7109375" style="7" customWidth="1"/>
    <col min="10" max="16384" width="11.42578125" style="7"/>
  </cols>
  <sheetData>
    <row r="1" spans="1:9" s="3" customFormat="1" ht="15" x14ac:dyDescent="0.2">
      <c r="A1" s="34" t="s">
        <v>16</v>
      </c>
      <c r="B1" s="2"/>
      <c r="H1" s="5"/>
      <c r="I1" s="5"/>
    </row>
    <row r="2" spans="1:9" s="3" customFormat="1" ht="15" x14ac:dyDescent="0.2">
      <c r="A2" s="34"/>
      <c r="B2" s="2"/>
      <c r="H2" s="5"/>
      <c r="I2" s="5"/>
    </row>
    <row r="3" spans="1:9" ht="15.75" customHeight="1" x14ac:dyDescent="0.25">
      <c r="B3" s="10" t="s">
        <v>17</v>
      </c>
      <c r="C3" s="7"/>
      <c r="D3" s="121" t="s">
        <v>148</v>
      </c>
      <c r="E3" s="119" t="s">
        <v>18</v>
      </c>
      <c r="F3" s="119"/>
      <c r="G3" s="119"/>
      <c r="H3" s="119"/>
      <c r="I3" s="119"/>
    </row>
    <row r="4" spans="1:9" ht="15" x14ac:dyDescent="0.2">
      <c r="B4" s="10" t="s">
        <v>3</v>
      </c>
      <c r="C4" s="37"/>
      <c r="D4" s="12">
        <v>2021</v>
      </c>
      <c r="E4" s="12">
        <v>2020</v>
      </c>
      <c r="F4" s="12" t="s">
        <v>122</v>
      </c>
      <c r="G4" s="12" t="s">
        <v>123</v>
      </c>
      <c r="H4" s="12" t="s">
        <v>124</v>
      </c>
      <c r="I4" s="12" t="s">
        <v>125</v>
      </c>
    </row>
    <row r="5" spans="1:9" ht="20.25" customHeight="1" x14ac:dyDescent="0.2">
      <c r="B5" s="15" t="s">
        <v>19</v>
      </c>
      <c r="C5" s="38"/>
      <c r="D5" s="38"/>
      <c r="E5" s="38"/>
      <c r="F5" s="38"/>
      <c r="G5" s="38"/>
      <c r="H5" s="39"/>
      <c r="I5" s="39"/>
    </row>
    <row r="6" spans="1:9" ht="8.25" customHeight="1" x14ac:dyDescent="0.2">
      <c r="B6" s="17"/>
      <c r="C6" s="38"/>
      <c r="D6" s="38"/>
      <c r="E6" s="38"/>
      <c r="F6" s="38"/>
      <c r="G6" s="38"/>
      <c r="H6" s="40"/>
      <c r="I6" s="40"/>
    </row>
    <row r="7" spans="1:9" ht="15" x14ac:dyDescent="0.2">
      <c r="B7" s="15" t="s">
        <v>20</v>
      </c>
      <c r="C7" s="38"/>
      <c r="D7" s="41">
        <v>8214569.8338200003</v>
      </c>
      <c r="E7" s="41">
        <v>8289460.3685499998</v>
      </c>
      <c r="F7" s="41">
        <v>8757320.1610700004</v>
      </c>
      <c r="G7" s="41">
        <v>8121822.8765799981</v>
      </c>
      <c r="H7" s="41">
        <v>7727282.8910700008</v>
      </c>
      <c r="I7" s="41">
        <v>5622556.4139</v>
      </c>
    </row>
    <row r="8" spans="1:9" x14ac:dyDescent="0.2">
      <c r="B8" s="17" t="s">
        <v>21</v>
      </c>
      <c r="C8" s="38"/>
      <c r="D8" s="42">
        <v>6488527.3714700006</v>
      </c>
      <c r="E8" s="42">
        <v>6504680.6127899997</v>
      </c>
      <c r="F8" s="42">
        <v>6539580.873420001</v>
      </c>
      <c r="G8" s="42">
        <v>5817608.7814000007</v>
      </c>
      <c r="H8" s="42">
        <v>5349753.4760500006</v>
      </c>
      <c r="I8" s="42">
        <v>4135976.9405499999</v>
      </c>
    </row>
    <row r="9" spans="1:9" x14ac:dyDescent="0.2">
      <c r="B9" s="17" t="s">
        <v>104</v>
      </c>
      <c r="C9" s="38"/>
      <c r="D9" s="42">
        <v>1726042.4623499997</v>
      </c>
      <c r="E9" s="42">
        <v>1784779.7557600001</v>
      </c>
      <c r="F9" s="42">
        <v>2217739.2876499994</v>
      </c>
      <c r="G9" s="42">
        <v>2304214.0951799974</v>
      </c>
      <c r="H9" s="42">
        <v>2377530.4150200002</v>
      </c>
      <c r="I9" s="42">
        <v>1486579.4733500001</v>
      </c>
    </row>
    <row r="10" spans="1:9" ht="15" x14ac:dyDescent="0.2">
      <c r="B10" s="15" t="s">
        <v>22</v>
      </c>
      <c r="C10" s="38"/>
      <c r="D10" s="41">
        <v>5533669.5537200002</v>
      </c>
      <c r="E10" s="41">
        <v>4561808.8599000005</v>
      </c>
      <c r="F10" s="41">
        <v>4176114.5647100001</v>
      </c>
      <c r="G10" s="41">
        <v>4423889.3389500007</v>
      </c>
      <c r="H10" s="41">
        <v>4395283.4789300002</v>
      </c>
      <c r="I10" s="41">
        <v>2700313.9503100002</v>
      </c>
    </row>
    <row r="11" spans="1:9" x14ac:dyDescent="0.2">
      <c r="B11" s="17" t="s">
        <v>23</v>
      </c>
      <c r="C11" s="38"/>
      <c r="D11" s="42">
        <v>835383.96528</v>
      </c>
      <c r="E11" s="42">
        <v>537882.36777999997</v>
      </c>
      <c r="F11" s="42">
        <v>519964.57009000005</v>
      </c>
      <c r="G11" s="42">
        <v>250541.21390999996</v>
      </c>
      <c r="H11" s="42">
        <v>337779.26933000004</v>
      </c>
      <c r="I11" s="42">
        <v>183463.45815000002</v>
      </c>
    </row>
    <row r="12" spans="1:9" x14ac:dyDescent="0.2">
      <c r="B12" s="17" t="s">
        <v>105</v>
      </c>
      <c r="C12" s="38"/>
      <c r="D12" s="42">
        <v>4698285.5884400001</v>
      </c>
      <c r="E12" s="42">
        <v>4023926.4921200005</v>
      </c>
      <c r="F12" s="42">
        <v>3656149.99462</v>
      </c>
      <c r="G12" s="42">
        <v>4173348.1250400008</v>
      </c>
      <c r="H12" s="42">
        <v>4054740.9126000004</v>
      </c>
      <c r="I12" s="42">
        <v>2506603.4621600006</v>
      </c>
    </row>
    <row r="13" spans="1:9" ht="15" customHeight="1" x14ac:dyDescent="0.2">
      <c r="B13" s="15" t="s">
        <v>24</v>
      </c>
      <c r="C13" s="43"/>
      <c r="D13" s="41">
        <v>4995.5910000000003</v>
      </c>
      <c r="E13" s="41">
        <v>4966.1419999999998</v>
      </c>
      <c r="F13" s="41">
        <v>2098.1329999999998</v>
      </c>
      <c r="G13" s="41">
        <v>2148.7049999999999</v>
      </c>
      <c r="H13" s="41">
        <v>2763.297</v>
      </c>
      <c r="I13" s="41">
        <v>10248.030000000001</v>
      </c>
    </row>
    <row r="14" spans="1:9" ht="6" customHeight="1" x14ac:dyDescent="0.2">
      <c r="B14" s="17"/>
      <c r="C14" s="38"/>
      <c r="D14" s="42"/>
      <c r="E14" s="42"/>
      <c r="F14" s="42"/>
      <c r="G14" s="42"/>
      <c r="H14" s="42"/>
      <c r="I14" s="42"/>
    </row>
    <row r="15" spans="1:9" ht="15" x14ac:dyDescent="0.2">
      <c r="B15" s="15" t="s">
        <v>25</v>
      </c>
      <c r="C15" s="38"/>
      <c r="D15" s="41">
        <v>13753235.978540001</v>
      </c>
      <c r="E15" s="41">
        <v>12856235.370450001</v>
      </c>
      <c r="F15" s="41">
        <v>12935532.85878</v>
      </c>
      <c r="G15" s="41">
        <v>12547860.920529999</v>
      </c>
      <c r="H15" s="41">
        <v>12122566.370000001</v>
      </c>
      <c r="I15" s="41">
        <v>8322870.3642100003</v>
      </c>
    </row>
    <row r="16" spans="1:9" x14ac:dyDescent="0.2">
      <c r="B16" s="17"/>
      <c r="C16" s="38"/>
      <c r="D16" s="42"/>
      <c r="E16" s="42"/>
      <c r="F16" s="42"/>
      <c r="G16" s="42"/>
      <c r="H16" s="42"/>
      <c r="I16" s="42"/>
    </row>
    <row r="17" spans="2:11" ht="15" customHeight="1" x14ac:dyDescent="0.2">
      <c r="B17" s="17" t="s">
        <v>106</v>
      </c>
      <c r="C17" s="38"/>
      <c r="D17" s="42">
        <v>7841311.1470199963</v>
      </c>
      <c r="E17" s="42">
        <v>7286115</v>
      </c>
      <c r="F17" s="42">
        <v>6611665.234360001</v>
      </c>
      <c r="G17" s="42">
        <v>6393252.5191300008</v>
      </c>
      <c r="H17" s="42">
        <v>5010424.0185700012</v>
      </c>
      <c r="I17" s="42">
        <v>4391297.5800400013</v>
      </c>
    </row>
    <row r="18" spans="2:11" x14ac:dyDescent="0.2">
      <c r="B18" s="17" t="s">
        <v>14</v>
      </c>
      <c r="C18" s="38"/>
      <c r="D18" s="42">
        <v>1251224.67065</v>
      </c>
      <c r="E18" s="42">
        <v>1157038</v>
      </c>
      <c r="F18" s="42">
        <v>1103207.7973999998</v>
      </c>
      <c r="G18" s="42">
        <v>1091320.75089</v>
      </c>
      <c r="H18" s="42">
        <v>842346.75806000002</v>
      </c>
      <c r="I18" s="42">
        <v>775295.46559999988</v>
      </c>
    </row>
    <row r="19" spans="2:11" x14ac:dyDescent="0.2">
      <c r="B19" s="17"/>
      <c r="C19" s="38"/>
      <c r="D19" s="42"/>
      <c r="E19" s="42"/>
      <c r="F19" s="42"/>
      <c r="G19" s="42"/>
      <c r="H19" s="42"/>
      <c r="I19" s="42"/>
    </row>
    <row r="20" spans="2:11" ht="15" x14ac:dyDescent="0.2">
      <c r="B20" s="15" t="s">
        <v>26</v>
      </c>
      <c r="C20" s="38"/>
      <c r="D20" s="41">
        <v>2319550.5708899996</v>
      </c>
      <c r="E20" s="41">
        <v>2559485.0243799998</v>
      </c>
      <c r="F20" s="41">
        <v>3452535.4266400002</v>
      </c>
      <c r="G20" s="41">
        <v>3236757.6938199997</v>
      </c>
      <c r="H20" s="41">
        <v>3442520.6632400001</v>
      </c>
      <c r="I20" s="41">
        <v>1324784.7038399999</v>
      </c>
    </row>
    <row r="21" spans="2:11" x14ac:dyDescent="0.2">
      <c r="B21" s="17" t="s">
        <v>108</v>
      </c>
      <c r="C21" s="38"/>
      <c r="D21" s="42">
        <v>242063.00019999998</v>
      </c>
      <c r="E21" s="42">
        <v>251617.39234999998</v>
      </c>
      <c r="F21" s="42">
        <v>298218.84915999998</v>
      </c>
      <c r="G21" s="42">
        <v>65798.460000000006</v>
      </c>
      <c r="H21" s="42">
        <v>69005.402000000002</v>
      </c>
      <c r="I21" s="42">
        <v>0</v>
      </c>
    </row>
    <row r="22" spans="2:11" x14ac:dyDescent="0.2">
      <c r="B22" s="17" t="s">
        <v>27</v>
      </c>
      <c r="C22" s="38"/>
      <c r="D22" s="42">
        <v>1125250.1924999997</v>
      </c>
      <c r="E22" s="42">
        <v>1327289.0573799999</v>
      </c>
      <c r="F22" s="42">
        <v>1628892.39747</v>
      </c>
      <c r="G22" s="42">
        <v>1637101.2358299999</v>
      </c>
      <c r="H22" s="42">
        <v>1716337.3019500002</v>
      </c>
      <c r="I22" s="42">
        <v>396741.92713000003</v>
      </c>
    </row>
    <row r="23" spans="2:11" x14ac:dyDescent="0.2">
      <c r="B23" s="17" t="s">
        <v>74</v>
      </c>
      <c r="C23" s="38"/>
      <c r="D23" s="42">
        <v>333890.26951999997</v>
      </c>
      <c r="E23" s="42">
        <v>346484.75052</v>
      </c>
      <c r="F23" s="42">
        <v>403278.31400999997</v>
      </c>
      <c r="G23" s="42">
        <v>474431.49163999996</v>
      </c>
      <c r="H23" s="42">
        <v>513356.99330999999</v>
      </c>
      <c r="I23" s="42">
        <v>609004.45531999995</v>
      </c>
    </row>
    <row r="24" spans="2:11" x14ac:dyDescent="0.2">
      <c r="B24" s="17" t="s">
        <v>28</v>
      </c>
      <c r="C24" s="38"/>
      <c r="D24" s="42">
        <v>618347.10866999999</v>
      </c>
      <c r="E24" s="42">
        <v>634093.82412999985</v>
      </c>
      <c r="F24" s="42">
        <v>1122145.8660000004</v>
      </c>
      <c r="G24" s="42">
        <v>1059426.5063499999</v>
      </c>
      <c r="H24" s="42">
        <v>1143821.9659799999</v>
      </c>
      <c r="I24" s="42">
        <v>319039.32138999994</v>
      </c>
      <c r="K24" s="113"/>
    </row>
    <row r="25" spans="2:11" ht="15" x14ac:dyDescent="0.2">
      <c r="B25" s="15" t="s">
        <v>29</v>
      </c>
      <c r="C25" s="38"/>
      <c r="D25" s="41">
        <v>2341148.5789599996</v>
      </c>
      <c r="E25" s="41">
        <v>1853597</v>
      </c>
      <c r="F25" s="41">
        <v>1768124.6135200001</v>
      </c>
      <c r="G25" s="41">
        <v>1826529.9566499998</v>
      </c>
      <c r="H25" s="41">
        <v>2827273.7300699996</v>
      </c>
      <c r="I25" s="41">
        <v>1831491.6146799999</v>
      </c>
    </row>
    <row r="26" spans="2:11" x14ac:dyDescent="0.2">
      <c r="B26" s="17" t="s">
        <v>108</v>
      </c>
      <c r="C26" s="38"/>
      <c r="D26" s="42">
        <v>42917.847700000006</v>
      </c>
      <c r="E26" s="42">
        <v>42485.963329999999</v>
      </c>
      <c r="F26" s="42">
        <v>40545.823970000005</v>
      </c>
      <c r="G26" s="42">
        <v>8030.3209999999999</v>
      </c>
      <c r="H26" s="42">
        <v>8030.3210000000008</v>
      </c>
      <c r="I26" s="42">
        <v>0</v>
      </c>
    </row>
    <row r="27" spans="2:11" x14ac:dyDescent="0.2">
      <c r="B27" s="17" t="s">
        <v>27</v>
      </c>
      <c r="C27" s="38"/>
      <c r="D27" s="42">
        <v>576511.51460999949</v>
      </c>
      <c r="E27" s="42">
        <v>395603.64634000004</v>
      </c>
      <c r="F27" s="42">
        <v>559782.07290000014</v>
      </c>
      <c r="G27" s="42">
        <v>399856.12670999992</v>
      </c>
      <c r="H27" s="42">
        <v>1505570.42404</v>
      </c>
      <c r="I27" s="42">
        <v>821892.69260999991</v>
      </c>
    </row>
    <row r="28" spans="2:11" x14ac:dyDescent="0.2">
      <c r="B28" s="17" t="s">
        <v>30</v>
      </c>
      <c r="C28" s="38"/>
      <c r="D28" s="42">
        <v>1721719.2166500001</v>
      </c>
      <c r="E28" s="42">
        <v>1415507</v>
      </c>
      <c r="F28" s="42">
        <v>1167796.7166499998</v>
      </c>
      <c r="G28" s="42">
        <v>1418643.5089399999</v>
      </c>
      <c r="H28" s="42">
        <v>1313673.9850299996</v>
      </c>
      <c r="I28" s="42">
        <v>1009598.92207</v>
      </c>
    </row>
    <row r="29" spans="2:11" ht="6" customHeight="1" x14ac:dyDescent="0.2">
      <c r="B29" s="17"/>
      <c r="C29" s="38"/>
      <c r="D29" s="42"/>
      <c r="E29" s="42"/>
      <c r="F29" s="42"/>
      <c r="G29" s="42"/>
      <c r="H29" s="42"/>
      <c r="I29" s="42"/>
    </row>
    <row r="30" spans="2:11" ht="15" x14ac:dyDescent="0.2">
      <c r="B30" s="15" t="s">
        <v>31</v>
      </c>
      <c r="C30" s="38"/>
      <c r="D30" s="41">
        <v>4660700.1498499997</v>
      </c>
      <c r="E30" s="41">
        <v>4413082.8856999995</v>
      </c>
      <c r="F30" s="41">
        <v>5220660.0401600003</v>
      </c>
      <c r="G30" s="41">
        <v>5063287.6504699998</v>
      </c>
      <c r="H30" s="41">
        <v>6269795.3933099993</v>
      </c>
      <c r="I30" s="41">
        <v>3156277.3185199997</v>
      </c>
    </row>
    <row r="31" spans="2:11" ht="15" x14ac:dyDescent="0.2">
      <c r="B31" s="15" t="s">
        <v>32</v>
      </c>
      <c r="C31" s="38"/>
      <c r="D31" s="41">
        <v>13753235.967519997</v>
      </c>
      <c r="E31" s="41">
        <v>12856235</v>
      </c>
      <c r="F31" s="41">
        <v>12935533.07192</v>
      </c>
      <c r="G31" s="41">
        <v>12547860.92049</v>
      </c>
      <c r="H31" s="41">
        <v>12122566.16994</v>
      </c>
      <c r="I31" s="41">
        <v>8322870.3641600013</v>
      </c>
    </row>
    <row r="32" spans="2:11" x14ac:dyDescent="0.2">
      <c r="B32" s="17"/>
      <c r="C32" s="38"/>
      <c r="D32" s="40"/>
      <c r="E32" s="40"/>
      <c r="F32" s="40"/>
      <c r="G32" s="40"/>
      <c r="H32" s="40"/>
      <c r="I32" s="40"/>
    </row>
    <row r="33" spans="1:9" x14ac:dyDescent="0.2">
      <c r="B33" s="17" t="s">
        <v>107</v>
      </c>
      <c r="C33" s="38"/>
      <c r="D33" s="42">
        <v>1963076776</v>
      </c>
      <c r="E33" s="42">
        <v>1963076776</v>
      </c>
      <c r="F33" s="42">
        <v>1963076776</v>
      </c>
      <c r="G33" s="42">
        <v>1963076776</v>
      </c>
      <c r="H33" s="28">
        <v>1963076776</v>
      </c>
      <c r="I33" s="42">
        <v>1963076776</v>
      </c>
    </row>
    <row r="35" spans="1:9" s="3" customFormat="1" ht="15" x14ac:dyDescent="0.2">
      <c r="A35" s="34"/>
      <c r="B35" s="6" t="s">
        <v>129</v>
      </c>
      <c r="H35" s="5"/>
      <c r="I35" s="5"/>
    </row>
    <row r="36" spans="1:9" s="3" customFormat="1" ht="15" x14ac:dyDescent="0.2">
      <c r="A36" s="34"/>
      <c r="B36" s="6" t="s">
        <v>128</v>
      </c>
      <c r="H36" s="5"/>
      <c r="I36" s="5"/>
    </row>
    <row r="37" spans="1:9" s="3" customFormat="1" ht="15" x14ac:dyDescent="0.2">
      <c r="A37" s="34"/>
      <c r="B37" s="6" t="s">
        <v>127</v>
      </c>
      <c r="H37" s="5"/>
      <c r="I37" s="5"/>
    </row>
    <row r="38" spans="1:9" s="3" customFormat="1" ht="15" x14ac:dyDescent="0.2">
      <c r="A38" s="34"/>
      <c r="B38" s="7" t="s">
        <v>126</v>
      </c>
      <c r="H38" s="5"/>
      <c r="I38" s="5"/>
    </row>
  </sheetData>
  <mergeCells count="1">
    <mergeCell ref="E3:I3"/>
  </mergeCell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zoomScale="90" zoomScaleNormal="90" zoomScaleSheetLayoutView="80" workbookViewId="0">
      <pane ySplit="4" topLeftCell="A5" activePane="bottomLeft" state="frozen"/>
      <selection pane="bottomLeft"/>
    </sheetView>
  </sheetViews>
  <sheetFormatPr baseColWidth="10" defaultColWidth="11.42578125" defaultRowHeight="14.25" outlineLevelRow="1" x14ac:dyDescent="0.2"/>
  <cols>
    <col min="1" max="1" width="4.28515625" style="3" customWidth="1"/>
    <col min="2" max="2" width="67.5703125" style="3" customWidth="1"/>
    <col min="3" max="3" width="2.42578125" style="3" customWidth="1"/>
    <col min="4" max="7" width="17.7109375" style="7" customWidth="1"/>
    <col min="8" max="8" width="17.7109375" style="49" customWidth="1"/>
    <col min="9" max="9" width="17.7109375" style="61" customWidth="1"/>
    <col min="10" max="16384" width="11.42578125" style="3"/>
  </cols>
  <sheetData>
    <row r="1" spans="1:9" ht="15.75" x14ac:dyDescent="0.2">
      <c r="A1" s="1" t="s">
        <v>33</v>
      </c>
      <c r="B1" s="2"/>
      <c r="D1" s="118"/>
      <c r="E1" s="118"/>
      <c r="F1" s="118"/>
      <c r="H1" s="4"/>
      <c r="I1" s="5"/>
    </row>
    <row r="2" spans="1:9" ht="15.75" x14ac:dyDescent="0.2">
      <c r="A2" s="1"/>
      <c r="B2" s="2"/>
      <c r="H2" s="4"/>
      <c r="I2" s="5"/>
    </row>
    <row r="3" spans="1:9" ht="15" customHeight="1" x14ac:dyDescent="0.2">
      <c r="C3" s="18"/>
      <c r="D3" s="44"/>
      <c r="E3" s="120" t="s">
        <v>2</v>
      </c>
      <c r="F3" s="120"/>
      <c r="G3" s="120"/>
      <c r="H3" s="120"/>
      <c r="I3" s="120"/>
    </row>
    <row r="4" spans="1:9" ht="15" x14ac:dyDescent="0.2">
      <c r="B4" s="45" t="s">
        <v>17</v>
      </c>
      <c r="C4" s="46"/>
      <c r="D4" s="12" t="s">
        <v>147</v>
      </c>
      <c r="E4" s="12">
        <v>2020</v>
      </c>
      <c r="F4" s="12" t="s">
        <v>122</v>
      </c>
      <c r="G4" s="12" t="s">
        <v>123</v>
      </c>
      <c r="H4" s="12" t="s">
        <v>124</v>
      </c>
      <c r="I4" s="12" t="s">
        <v>125</v>
      </c>
    </row>
    <row r="5" spans="1:9" ht="15" x14ac:dyDescent="0.2">
      <c r="B5" s="47"/>
      <c r="C5" s="46"/>
      <c r="D5" s="46"/>
      <c r="E5" s="46"/>
      <c r="F5" s="46"/>
      <c r="G5" s="46"/>
      <c r="H5" s="18"/>
      <c r="I5" s="18"/>
    </row>
    <row r="6" spans="1:9" x14ac:dyDescent="0.2">
      <c r="B6" s="48" t="s">
        <v>91</v>
      </c>
      <c r="C6" s="117"/>
      <c r="D6" s="49">
        <v>706668</v>
      </c>
      <c r="E6" s="49">
        <v>867870.97339000064</v>
      </c>
      <c r="F6" s="49">
        <v>630045.25965999928</v>
      </c>
      <c r="G6" s="49">
        <v>1662132</v>
      </c>
      <c r="H6" s="49">
        <v>1022927</v>
      </c>
      <c r="I6" s="49">
        <v>706929</v>
      </c>
    </row>
    <row r="7" spans="1:9" s="7" customFormat="1" x14ac:dyDescent="0.2">
      <c r="B7" s="48"/>
      <c r="C7" s="117"/>
      <c r="D7" s="49"/>
      <c r="E7" s="49"/>
      <c r="F7" s="49"/>
      <c r="G7" s="49"/>
      <c r="H7" s="49"/>
      <c r="I7" s="49"/>
    </row>
    <row r="8" spans="1:9" x14ac:dyDescent="0.2">
      <c r="B8" s="48" t="s">
        <v>34</v>
      </c>
      <c r="C8" s="117"/>
      <c r="D8" s="49">
        <v>151585</v>
      </c>
      <c r="E8" s="49">
        <v>631051</v>
      </c>
      <c r="F8" s="49">
        <v>661112.29688999988</v>
      </c>
      <c r="G8" s="49">
        <v>589299</v>
      </c>
      <c r="H8" s="49">
        <v>474299</v>
      </c>
      <c r="I8" s="49">
        <v>406890.00000000006</v>
      </c>
    </row>
    <row r="9" spans="1:9" x14ac:dyDescent="0.2">
      <c r="B9" s="48"/>
      <c r="C9" s="117"/>
      <c r="D9" s="49"/>
      <c r="E9" s="49"/>
      <c r="F9" s="49"/>
      <c r="G9" s="49"/>
      <c r="I9" s="49"/>
    </row>
    <row r="10" spans="1:9" x14ac:dyDescent="0.2">
      <c r="B10" s="50" t="s">
        <v>152</v>
      </c>
      <c r="C10" s="117"/>
      <c r="D10" s="49">
        <v>-46519</v>
      </c>
      <c r="E10" s="49">
        <v>-57555</v>
      </c>
      <c r="F10" s="49">
        <v>-60967.003119999994</v>
      </c>
      <c r="G10" s="49">
        <v>-102772</v>
      </c>
      <c r="H10" s="49">
        <v>-68115</v>
      </c>
      <c r="I10" s="49">
        <v>-14624</v>
      </c>
    </row>
    <row r="11" spans="1:9" x14ac:dyDescent="0.2">
      <c r="B11" s="48" t="s">
        <v>35</v>
      </c>
      <c r="C11" s="117"/>
      <c r="D11" s="49">
        <v>4400</v>
      </c>
      <c r="E11" s="49">
        <v>-185387</v>
      </c>
      <c r="F11" s="49">
        <v>-1544</v>
      </c>
      <c r="G11" s="49">
        <v>-7659</v>
      </c>
      <c r="H11" s="49">
        <v>2783.0000000000005</v>
      </c>
      <c r="I11" s="49">
        <v>1678.0000000000002</v>
      </c>
    </row>
    <row r="12" spans="1:9" x14ac:dyDescent="0.2">
      <c r="B12" s="51" t="s">
        <v>36</v>
      </c>
      <c r="C12" s="117"/>
      <c r="D12" s="49">
        <v>61860</v>
      </c>
      <c r="E12" s="49">
        <v>78919</v>
      </c>
      <c r="F12" s="49">
        <v>51689</v>
      </c>
      <c r="G12" s="49">
        <v>-5778</v>
      </c>
      <c r="H12" s="49">
        <v>70894</v>
      </c>
      <c r="I12" s="49">
        <v>-33936</v>
      </c>
    </row>
    <row r="13" spans="1:9" x14ac:dyDescent="0.2">
      <c r="B13" s="48" t="s">
        <v>37</v>
      </c>
      <c r="C13" s="117"/>
      <c r="D13" s="49">
        <v>1697</v>
      </c>
      <c r="E13" s="49">
        <v>6991</v>
      </c>
      <c r="F13" s="49">
        <v>3405</v>
      </c>
      <c r="G13" s="49">
        <v>-13014</v>
      </c>
      <c r="H13" s="49">
        <v>19484</v>
      </c>
      <c r="I13" s="49">
        <v>12699.000000000002</v>
      </c>
    </row>
    <row r="14" spans="1:9" x14ac:dyDescent="0.2">
      <c r="B14" s="51" t="s">
        <v>38</v>
      </c>
      <c r="C14" s="117"/>
      <c r="D14" s="49">
        <v>114328</v>
      </c>
      <c r="E14" s="49">
        <v>66561</v>
      </c>
      <c r="F14" s="49">
        <v>-208805</v>
      </c>
      <c r="G14" s="49">
        <v>-154366</v>
      </c>
      <c r="H14" s="49">
        <v>-273443</v>
      </c>
      <c r="I14" s="49">
        <v>182332</v>
      </c>
    </row>
    <row r="15" spans="1:9" x14ac:dyDescent="0.2">
      <c r="B15" s="53" t="s">
        <v>39</v>
      </c>
      <c r="C15" s="117"/>
      <c r="D15" s="49">
        <v>-666182</v>
      </c>
      <c r="E15" s="49">
        <v>352795</v>
      </c>
      <c r="F15" s="49">
        <v>572683.69999999995</v>
      </c>
      <c r="G15" s="49">
        <v>-228577</v>
      </c>
      <c r="H15" s="49">
        <v>-864970</v>
      </c>
      <c r="I15" s="49">
        <v>-162373</v>
      </c>
    </row>
    <row r="16" spans="1:9" ht="5.0999999999999996" customHeight="1" x14ac:dyDescent="0.25">
      <c r="B16" s="54"/>
      <c r="C16" s="117"/>
      <c r="D16" s="55"/>
      <c r="E16" s="55"/>
      <c r="F16" s="55"/>
      <c r="G16" s="55"/>
      <c r="H16" s="55"/>
      <c r="I16" s="55"/>
    </row>
    <row r="17" spans="2:9" ht="15" x14ac:dyDescent="0.25">
      <c r="B17" s="56" t="s">
        <v>85</v>
      </c>
      <c r="C17" s="117"/>
      <c r="D17" s="57">
        <v>327837</v>
      </c>
      <c r="E17" s="57">
        <v>1761246</v>
      </c>
      <c r="F17" s="57">
        <v>1647619.2534299991</v>
      </c>
      <c r="G17" s="57">
        <v>1739265</v>
      </c>
      <c r="H17" s="57">
        <v>383859</v>
      </c>
      <c r="I17" s="57">
        <v>1099595</v>
      </c>
    </row>
    <row r="18" spans="2:9" x14ac:dyDescent="0.2">
      <c r="B18" s="51"/>
      <c r="C18" s="117"/>
      <c r="D18" s="49"/>
      <c r="E18" s="49"/>
      <c r="F18" s="49"/>
      <c r="G18" s="49"/>
      <c r="I18" s="49"/>
    </row>
    <row r="19" spans="2:9" x14ac:dyDescent="0.2">
      <c r="B19" s="51" t="s">
        <v>40</v>
      </c>
      <c r="C19" s="117"/>
      <c r="D19" s="49">
        <v>-129701</v>
      </c>
      <c r="E19" s="49">
        <v>-560013</v>
      </c>
      <c r="F19" s="49">
        <v>-1052252</v>
      </c>
      <c r="G19" s="49">
        <v>-520250</v>
      </c>
      <c r="H19" s="49">
        <v>-409401.99999999994</v>
      </c>
      <c r="I19" s="49">
        <v>-435460.00000000006</v>
      </c>
    </row>
    <row r="20" spans="2:9" x14ac:dyDescent="0.2">
      <c r="B20" s="58" t="s">
        <v>41</v>
      </c>
      <c r="C20" s="117"/>
      <c r="D20" s="49">
        <v>567</v>
      </c>
      <c r="E20" s="49">
        <v>1044</v>
      </c>
      <c r="F20" s="49">
        <v>788</v>
      </c>
      <c r="G20" s="49">
        <v>861</v>
      </c>
      <c r="H20" s="49">
        <v>1124</v>
      </c>
      <c r="I20" s="49">
        <v>1212</v>
      </c>
    </row>
    <row r="21" spans="2:9" x14ac:dyDescent="0.2">
      <c r="B21" s="51" t="s">
        <v>75</v>
      </c>
      <c r="C21" s="117"/>
      <c r="D21" s="49"/>
      <c r="E21" s="49"/>
      <c r="F21" s="49"/>
      <c r="G21" s="49"/>
      <c r="I21" s="49"/>
    </row>
    <row r="22" spans="2:9" x14ac:dyDescent="0.2">
      <c r="B22" s="59" t="s">
        <v>42</v>
      </c>
      <c r="C22" s="117"/>
      <c r="D22" s="49">
        <v>0</v>
      </c>
      <c r="E22" s="49">
        <v>0</v>
      </c>
      <c r="F22" s="49">
        <v>0</v>
      </c>
      <c r="G22" s="49">
        <v>0</v>
      </c>
      <c r="H22" s="49">
        <v>-1890989</v>
      </c>
      <c r="I22" s="49">
        <v>0</v>
      </c>
    </row>
    <row r="23" spans="2:9" x14ac:dyDescent="0.2">
      <c r="B23" s="59" t="s">
        <v>43</v>
      </c>
      <c r="C23" s="117"/>
      <c r="D23" s="49">
        <v>0</v>
      </c>
      <c r="E23" s="49">
        <v>0</v>
      </c>
      <c r="F23" s="49">
        <v>0</v>
      </c>
      <c r="G23" s="49">
        <v>0</v>
      </c>
      <c r="H23" s="49">
        <v>278162</v>
      </c>
      <c r="I23" s="49">
        <v>0</v>
      </c>
    </row>
    <row r="24" spans="2:9" x14ac:dyDescent="0.2">
      <c r="B24" s="51" t="s">
        <v>109</v>
      </c>
      <c r="C24" s="117"/>
      <c r="D24" s="49">
        <v>-757</v>
      </c>
      <c r="E24" s="49">
        <v>-17014</v>
      </c>
      <c r="F24" s="49">
        <v>-5790</v>
      </c>
      <c r="G24" s="49">
        <v>0</v>
      </c>
      <c r="H24" s="49">
        <v>0</v>
      </c>
      <c r="I24" s="49">
        <v>0</v>
      </c>
    </row>
    <row r="25" spans="2:9" x14ac:dyDescent="0.2">
      <c r="B25" s="60" t="s">
        <v>92</v>
      </c>
      <c r="C25" s="117"/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-114449</v>
      </c>
    </row>
    <row r="26" spans="2:9" x14ac:dyDescent="0.2">
      <c r="B26" s="60" t="s">
        <v>144</v>
      </c>
      <c r="C26" s="117"/>
      <c r="D26" s="49">
        <v>0</v>
      </c>
      <c r="E26" s="49">
        <v>0</v>
      </c>
      <c r="F26" s="49">
        <v>24480</v>
      </c>
      <c r="G26" s="49">
        <v>-24480</v>
      </c>
      <c r="H26" s="49">
        <v>-23904</v>
      </c>
      <c r="I26" s="49">
        <v>-92496.000000000015</v>
      </c>
    </row>
    <row r="27" spans="2:9" x14ac:dyDescent="0.2">
      <c r="B27" s="60" t="s">
        <v>113</v>
      </c>
      <c r="C27" s="117"/>
      <c r="D27" s="49">
        <v>0</v>
      </c>
      <c r="E27" s="49">
        <v>0</v>
      </c>
      <c r="F27" s="49">
        <v>0</v>
      </c>
      <c r="G27" s="49">
        <v>0</v>
      </c>
      <c r="H27" s="49">
        <v>65</v>
      </c>
      <c r="I27" s="49">
        <v>183</v>
      </c>
    </row>
    <row r="28" spans="2:9" x14ac:dyDescent="0.2">
      <c r="B28" s="60" t="s">
        <v>137</v>
      </c>
      <c r="C28" s="117"/>
      <c r="D28" s="49">
        <v>149306</v>
      </c>
      <c r="E28" s="49">
        <v>-600884</v>
      </c>
      <c r="F28" s="49">
        <v>-163800</v>
      </c>
      <c r="G28" s="49">
        <v>86857</v>
      </c>
      <c r="H28" s="49">
        <v>14986.000000000004</v>
      </c>
      <c r="I28" s="49">
        <v>86340</v>
      </c>
    </row>
    <row r="29" spans="2:9" hidden="1" x14ac:dyDescent="0.2">
      <c r="B29" s="51" t="s">
        <v>44</v>
      </c>
      <c r="C29" s="117"/>
      <c r="D29" s="49"/>
      <c r="E29" s="49"/>
      <c r="F29" s="49">
        <v>0</v>
      </c>
      <c r="G29" s="49">
        <v>0</v>
      </c>
      <c r="H29" s="49">
        <v>0</v>
      </c>
      <c r="I29" s="49">
        <v>0</v>
      </c>
    </row>
    <row r="30" spans="2:9" hidden="1" outlineLevel="1" x14ac:dyDescent="0.2">
      <c r="B30" s="58" t="s">
        <v>45</v>
      </c>
      <c r="C30" s="117"/>
      <c r="D30" s="49"/>
      <c r="E30" s="49"/>
      <c r="F30" s="49">
        <v>0</v>
      </c>
      <c r="G30" s="49">
        <v>0</v>
      </c>
      <c r="H30" s="49">
        <v>0</v>
      </c>
      <c r="I30" s="49">
        <v>0</v>
      </c>
    </row>
    <row r="31" spans="2:9" hidden="1" outlineLevel="1" x14ac:dyDescent="0.2">
      <c r="B31" s="58" t="s">
        <v>46</v>
      </c>
      <c r="C31" s="117"/>
      <c r="D31" s="49"/>
      <c r="E31" s="49"/>
      <c r="F31" s="49">
        <v>0</v>
      </c>
      <c r="G31" s="49">
        <v>0</v>
      </c>
      <c r="H31" s="49">
        <v>0</v>
      </c>
      <c r="I31" s="49">
        <v>0</v>
      </c>
    </row>
    <row r="32" spans="2:9" ht="5.0999999999999996" customHeight="1" collapsed="1" x14ac:dyDescent="0.25">
      <c r="B32" s="54"/>
      <c r="C32" s="117"/>
      <c r="D32" s="55"/>
      <c r="E32" s="55"/>
      <c r="F32" s="55"/>
      <c r="G32" s="55"/>
      <c r="H32" s="55"/>
      <c r="I32" s="55"/>
    </row>
    <row r="33" spans="2:9" ht="15" x14ac:dyDescent="0.25">
      <c r="B33" s="56" t="s">
        <v>138</v>
      </c>
      <c r="C33" s="117"/>
      <c r="D33" s="57">
        <v>19415</v>
      </c>
      <c r="E33" s="57">
        <v>-1176867</v>
      </c>
      <c r="F33" s="57">
        <v>-1196574</v>
      </c>
      <c r="G33" s="57">
        <v>-457012</v>
      </c>
      <c r="H33" s="57">
        <v>-2029958</v>
      </c>
      <c r="I33" s="57">
        <v>-554670</v>
      </c>
    </row>
    <row r="34" spans="2:9" x14ac:dyDescent="0.2">
      <c r="B34" s="51"/>
      <c r="C34" s="117"/>
      <c r="D34" s="49"/>
      <c r="E34" s="49"/>
      <c r="F34" s="49"/>
      <c r="G34" s="49"/>
      <c r="I34" s="49"/>
    </row>
    <row r="35" spans="2:9" x14ac:dyDescent="0.2">
      <c r="B35" s="58" t="s">
        <v>47</v>
      </c>
      <c r="C35" s="117"/>
      <c r="D35" s="49">
        <v>0</v>
      </c>
      <c r="E35" s="49">
        <v>0</v>
      </c>
      <c r="F35" s="49">
        <v>-235569</v>
      </c>
      <c r="G35" s="49">
        <v>-215938</v>
      </c>
      <c r="H35" s="49">
        <v>-196308</v>
      </c>
      <c r="I35" s="49">
        <v>-176677</v>
      </c>
    </row>
    <row r="36" spans="2:9" x14ac:dyDescent="0.2">
      <c r="B36" s="58" t="s">
        <v>80</v>
      </c>
      <c r="C36" s="117"/>
      <c r="D36" s="49">
        <v>0</v>
      </c>
      <c r="E36" s="49">
        <v>0</v>
      </c>
      <c r="F36" s="49">
        <v>-28530</v>
      </c>
      <c r="G36" s="49">
        <v>-20940</v>
      </c>
      <c r="H36" s="49">
        <v>-30573</v>
      </c>
      <c r="I36" s="49">
        <v>-50829</v>
      </c>
    </row>
    <row r="37" spans="2:9" x14ac:dyDescent="0.2">
      <c r="B37" s="52" t="s">
        <v>90</v>
      </c>
      <c r="C37" s="117"/>
      <c r="D37" s="49">
        <v>-10964</v>
      </c>
      <c r="E37" s="49">
        <v>-42144</v>
      </c>
      <c r="F37" s="49">
        <v>-38569</v>
      </c>
      <c r="G37" s="49">
        <v>-7565</v>
      </c>
      <c r="H37" s="49">
        <v>-4157</v>
      </c>
      <c r="I37" s="49">
        <v>0</v>
      </c>
    </row>
    <row r="38" spans="2:9" x14ac:dyDescent="0.2">
      <c r="B38" s="51" t="s">
        <v>48</v>
      </c>
      <c r="C38" s="117"/>
      <c r="D38" s="49">
        <v>18137</v>
      </c>
      <c r="E38" s="49">
        <v>245668</v>
      </c>
      <c r="F38" s="49">
        <v>1529766</v>
      </c>
      <c r="G38" s="49">
        <v>1188731</v>
      </c>
      <c r="H38" s="49">
        <v>3239121</v>
      </c>
      <c r="I38" s="49">
        <v>910577</v>
      </c>
    </row>
    <row r="39" spans="2:9" x14ac:dyDescent="0.2">
      <c r="B39" s="51" t="s">
        <v>49</v>
      </c>
      <c r="C39" s="117"/>
      <c r="D39" s="49">
        <v>-36653</v>
      </c>
      <c r="E39" s="49">
        <v>-709778</v>
      </c>
      <c r="F39" s="49">
        <v>-1377605</v>
      </c>
      <c r="G39" s="49">
        <v>-2266560</v>
      </c>
      <c r="H39" s="49">
        <v>-1205827</v>
      </c>
      <c r="I39" s="49">
        <v>-1191770</v>
      </c>
    </row>
    <row r="40" spans="2:9" ht="5.0999999999999996" customHeight="1" x14ac:dyDescent="0.25">
      <c r="B40" s="54"/>
      <c r="C40" s="117"/>
      <c r="D40" s="55"/>
      <c r="E40" s="55"/>
      <c r="F40" s="55"/>
      <c r="G40" s="55"/>
      <c r="H40" s="55"/>
      <c r="I40" s="55"/>
    </row>
    <row r="41" spans="2:9" ht="15" x14ac:dyDescent="0.25">
      <c r="B41" s="56" t="s">
        <v>134</v>
      </c>
      <c r="C41" s="117"/>
      <c r="D41" s="57">
        <v>-29480</v>
      </c>
      <c r="E41" s="57">
        <v>-506254</v>
      </c>
      <c r="F41" s="57">
        <v>-150507</v>
      </c>
      <c r="G41" s="57">
        <v>-1322272</v>
      </c>
      <c r="H41" s="57">
        <v>1802256</v>
      </c>
      <c r="I41" s="57">
        <v>-508699</v>
      </c>
    </row>
    <row r="42" spans="2:9" x14ac:dyDescent="0.2">
      <c r="B42" s="51"/>
      <c r="C42" s="117"/>
      <c r="D42" s="49"/>
      <c r="E42" s="49"/>
      <c r="F42" s="49"/>
      <c r="G42" s="49"/>
      <c r="I42" s="49"/>
    </row>
    <row r="43" spans="2:9" ht="15" x14ac:dyDescent="0.25">
      <c r="B43" s="56" t="s">
        <v>139</v>
      </c>
      <c r="C43" s="117"/>
      <c r="D43" s="57">
        <v>317772</v>
      </c>
      <c r="E43" s="57">
        <v>78125</v>
      </c>
      <c r="F43" s="57">
        <v>300538.25342999911</v>
      </c>
      <c r="G43" s="57">
        <v>-40019</v>
      </c>
      <c r="H43" s="57">
        <v>156157</v>
      </c>
      <c r="I43" s="57">
        <v>36226</v>
      </c>
    </row>
    <row r="45" spans="2:9" x14ac:dyDescent="0.2">
      <c r="B45" s="6" t="s">
        <v>129</v>
      </c>
    </row>
    <row r="46" spans="2:9" x14ac:dyDescent="0.2">
      <c r="B46" s="6" t="s">
        <v>128</v>
      </c>
    </row>
    <row r="47" spans="2:9" x14ac:dyDescent="0.2">
      <c r="B47" s="6" t="s">
        <v>127</v>
      </c>
    </row>
    <row r="48" spans="2:9" x14ac:dyDescent="0.2">
      <c r="B48" s="7" t="s">
        <v>126</v>
      </c>
    </row>
    <row r="49" spans="2:2" x14ac:dyDescent="0.2">
      <c r="B49" s="7"/>
    </row>
  </sheetData>
  <mergeCells count="1">
    <mergeCell ref="E3:I3"/>
  </mergeCells>
  <pageMargins left="0.7" right="0.7" top="0.75" bottom="0.75" header="0.3" footer="0.3"/>
  <pageSetup scale="48" orientation="landscape" r:id="rId1"/>
  <ignoredErrors>
    <ignoredError sqref="F32:I32 F16:I16 G43:I43 G15:I15 F18:I18 G17:I17 G19:I20 G24:I27 F34:I34 G33:I33 F40:I40 G35:I36 F42:I42 G41:I41 G28:I31 G38:I39 G37:H37 J16:L16 J15:L15 J18:L18 J17:L17 J19:L2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65"/>
  <sheetViews>
    <sheetView showGridLines="0" zoomScale="90" zoomScaleNormal="90" zoomScaleSheetLayoutView="80" workbookViewId="0">
      <pane xSplit="2" ySplit="4" topLeftCell="C5" activePane="bottomRight" state="frozen"/>
      <selection activeCell="K21" sqref="K21"/>
      <selection pane="topRight" activeCell="K21" sqref="K21"/>
      <selection pane="bottomLeft" activeCell="K21" sqref="K21"/>
      <selection pane="bottomRight" activeCell="F62" sqref="F62"/>
    </sheetView>
  </sheetViews>
  <sheetFormatPr baseColWidth="10" defaultColWidth="11.42578125" defaultRowHeight="14.25" x14ac:dyDescent="0.2"/>
  <cols>
    <col min="1" max="1" width="5.42578125" style="3" customWidth="1"/>
    <col min="2" max="2" width="39.85546875" style="3" customWidth="1"/>
    <col min="3" max="3" width="3.85546875" style="3" customWidth="1"/>
    <col min="4" max="9" width="11.28515625" style="3" bestFit="1" customWidth="1"/>
    <col min="10" max="10" width="13.140625" style="3" bestFit="1" customWidth="1"/>
    <col min="11" max="11" width="12.28515625" style="3" bestFit="1" customWidth="1"/>
    <col min="12" max="12" width="11.42578125" style="3" bestFit="1" customWidth="1"/>
    <col min="13" max="24" width="11.28515625" style="3" bestFit="1" customWidth="1"/>
    <col min="25" max="25" width="3.85546875" style="3" customWidth="1"/>
    <col min="26" max="29" width="11.85546875" style="3" bestFit="1" customWidth="1"/>
    <col min="30" max="30" width="12.42578125" style="3" bestFit="1" customWidth="1"/>
    <col min="31" max="31" width="14.42578125" style="3" bestFit="1" customWidth="1"/>
    <col min="32" max="16384" width="11.42578125" style="3"/>
  </cols>
  <sheetData>
    <row r="1" spans="1:32" ht="15.75" x14ac:dyDescent="0.2">
      <c r="A1" s="1" t="s">
        <v>50</v>
      </c>
      <c r="B1" s="2"/>
    </row>
    <row r="2" spans="1:32" ht="15.75" x14ac:dyDescent="0.2">
      <c r="A2" s="1"/>
      <c r="B2" s="2"/>
    </row>
    <row r="3" spans="1:32" ht="15" customHeight="1" x14ac:dyDescent="0.25">
      <c r="B3" s="62" t="s">
        <v>51</v>
      </c>
      <c r="C3" s="7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7"/>
      <c r="Z3" s="63"/>
      <c r="AA3" s="63"/>
      <c r="AB3" s="63"/>
      <c r="AC3" s="63"/>
      <c r="AD3" s="63"/>
    </row>
    <row r="4" spans="1:32" ht="15" x14ac:dyDescent="0.2">
      <c r="B4" s="65" t="s">
        <v>52</v>
      </c>
      <c r="D4" s="65" t="s">
        <v>147</v>
      </c>
      <c r="E4" s="65" t="s">
        <v>145</v>
      </c>
      <c r="F4" s="65" t="s">
        <v>135</v>
      </c>
      <c r="G4" s="65" t="s">
        <v>121</v>
      </c>
      <c r="H4" s="65" t="s">
        <v>120</v>
      </c>
      <c r="I4" s="65" t="s">
        <v>115</v>
      </c>
      <c r="J4" s="65" t="s">
        <v>118</v>
      </c>
      <c r="K4" s="65" t="s">
        <v>110</v>
      </c>
      <c r="L4" s="65" t="s">
        <v>98</v>
      </c>
      <c r="M4" s="65" t="s">
        <v>94</v>
      </c>
      <c r="N4" s="65" t="s">
        <v>111</v>
      </c>
      <c r="O4" s="65" t="s">
        <v>100</v>
      </c>
      <c r="P4" s="65" t="s">
        <v>101</v>
      </c>
      <c r="Q4" s="65" t="s">
        <v>89</v>
      </c>
      <c r="R4" s="65" t="s">
        <v>88</v>
      </c>
      <c r="S4" s="65" t="s">
        <v>87</v>
      </c>
      <c r="T4" s="65" t="s">
        <v>86</v>
      </c>
      <c r="U4" s="65" t="s">
        <v>81</v>
      </c>
      <c r="V4" s="65" t="s">
        <v>82</v>
      </c>
      <c r="W4" s="65" t="s">
        <v>83</v>
      </c>
      <c r="X4" s="65" t="s">
        <v>84</v>
      </c>
      <c r="Z4" s="65">
        <v>2020</v>
      </c>
      <c r="AA4" s="65" t="s">
        <v>122</v>
      </c>
      <c r="AB4" s="65" t="s">
        <v>123</v>
      </c>
      <c r="AC4" s="65" t="s">
        <v>124</v>
      </c>
      <c r="AD4" s="65" t="s">
        <v>130</v>
      </c>
    </row>
    <row r="5" spans="1:32" x14ac:dyDescent="0.2">
      <c r="B5" s="66"/>
    </row>
    <row r="6" spans="1:32" x14ac:dyDescent="0.2">
      <c r="B6" s="21" t="s">
        <v>53</v>
      </c>
      <c r="D6" s="114">
        <v>3099.4386011560978</v>
      </c>
      <c r="E6" s="114">
        <v>3067.4268501074835</v>
      </c>
      <c r="F6" s="114">
        <v>2845.0116758810136</v>
      </c>
      <c r="G6" s="114">
        <v>2449.0661166879486</v>
      </c>
      <c r="H6" s="114">
        <v>2998.0157811411282</v>
      </c>
      <c r="I6" s="114">
        <v>2917.291023552671</v>
      </c>
      <c r="J6" s="114">
        <v>3056.7593797482223</v>
      </c>
      <c r="K6" s="114">
        <v>3332.6972717785634</v>
      </c>
      <c r="L6" s="114">
        <v>3204.5400281164989</v>
      </c>
      <c r="M6" s="114">
        <v>2963.6118142420742</v>
      </c>
      <c r="N6" s="114">
        <v>3142.9820632669021</v>
      </c>
      <c r="O6" s="114">
        <v>3321.6499513456015</v>
      </c>
      <c r="P6" s="114">
        <v>3522.8318021337022</v>
      </c>
      <c r="Q6" s="114">
        <v>3410.7639840181987</v>
      </c>
      <c r="R6" s="114">
        <v>3070.1696711948348</v>
      </c>
      <c r="S6" s="114">
        <v>2640.8187173513898</v>
      </c>
      <c r="T6" s="114">
        <v>2474.8169851392531</v>
      </c>
      <c r="U6" s="114">
        <v>2377.9554274997199</v>
      </c>
      <c r="V6" s="114">
        <v>2347.8590653225488</v>
      </c>
      <c r="W6" s="114">
        <v>2607.7208774124024</v>
      </c>
      <c r="X6" s="114">
        <v>2430.5116355024852</v>
      </c>
      <c r="Y6" s="115"/>
      <c r="Z6" s="114">
        <v>11359.520423817574</v>
      </c>
      <c r="AA6" s="114">
        <v>12511.287703195954</v>
      </c>
      <c r="AB6" s="114">
        <v>12951.07563098828</v>
      </c>
      <c r="AC6" s="114">
        <v>11596.569357703676</v>
      </c>
      <c r="AD6" s="114">
        <v>9764.0470057371567</v>
      </c>
      <c r="AF6" s="64"/>
    </row>
    <row r="7" spans="1:32" x14ac:dyDescent="0.2">
      <c r="B7" s="2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>
        <f>0</f>
        <v>0</v>
      </c>
      <c r="V7" s="67"/>
      <c r="W7" s="67"/>
      <c r="X7" s="67"/>
      <c r="Z7" s="67"/>
      <c r="AA7" s="67"/>
      <c r="AB7" s="67"/>
      <c r="AC7" s="67"/>
      <c r="AD7" s="67"/>
    </row>
    <row r="8" spans="1:32" x14ac:dyDescent="0.2">
      <c r="B8" s="21" t="s">
        <v>54</v>
      </c>
      <c r="D8" s="67">
        <v>3238.9904693777689</v>
      </c>
      <c r="E8" s="67">
        <v>2577.2591088244922</v>
      </c>
      <c r="F8" s="67">
        <v>2114.9416733858702</v>
      </c>
      <c r="G8" s="67">
        <v>1733.2085625778761</v>
      </c>
      <c r="H8" s="67">
        <v>2254.1040409854941</v>
      </c>
      <c r="I8" s="67">
        <v>2243.3880503009109</v>
      </c>
      <c r="J8" s="67">
        <v>2449.6876272553804</v>
      </c>
      <c r="K8" s="67">
        <v>2757.2786764676898</v>
      </c>
      <c r="L8" s="67">
        <v>2735.8163439935247</v>
      </c>
      <c r="M8" s="67">
        <v>2635.7202968482839</v>
      </c>
      <c r="N8" s="67">
        <v>2998.9992152249665</v>
      </c>
      <c r="O8" s="67">
        <v>3021.8417479811856</v>
      </c>
      <c r="P8" s="67">
        <v>2796.8582590588835</v>
      </c>
      <c r="Q8" s="67">
        <v>2767.4963725270345</v>
      </c>
      <c r="R8" s="67">
        <v>2535.0123768508929</v>
      </c>
      <c r="S8" s="67">
        <v>2322.6558735267736</v>
      </c>
      <c r="T8" s="67">
        <v>2075.0954125842295</v>
      </c>
      <c r="U8" s="67">
        <v>1848.9805407219505</v>
      </c>
      <c r="V8" s="67">
        <v>1855.5371297979939</v>
      </c>
      <c r="W8" s="67">
        <v>1862.1742691904344</v>
      </c>
      <c r="X8" s="67">
        <v>1655.0596845677528</v>
      </c>
      <c r="Z8" s="67">
        <v>8679.5133857737328</v>
      </c>
      <c r="AA8" s="67">
        <v>10186.170698017506</v>
      </c>
      <c r="AB8" s="67">
        <v>11453.419519113319</v>
      </c>
      <c r="AC8" s="67">
        <v>9700.2600354889291</v>
      </c>
      <c r="AD8" s="67">
        <v>7221.7516242781312</v>
      </c>
      <c r="AF8" s="64"/>
    </row>
    <row r="9" spans="1:32" x14ac:dyDescent="0.2">
      <c r="B9" s="21" t="s">
        <v>7</v>
      </c>
      <c r="D9" s="67">
        <v>-2170.7697009430494</v>
      </c>
      <c r="E9" s="67">
        <v>-1949.2969772511929</v>
      </c>
      <c r="F9" s="67">
        <v>-1762.2073590743119</v>
      </c>
      <c r="G9" s="67">
        <v>-1527.947132276747</v>
      </c>
      <c r="H9" s="67">
        <v>-1933.1836026055059</v>
      </c>
      <c r="I9" s="67">
        <v>-1965.4918979634817</v>
      </c>
      <c r="J9" s="67">
        <v>-2065.1320973717429</v>
      </c>
      <c r="K9" s="67">
        <v>-2289.028656653476</v>
      </c>
      <c r="L9" s="67">
        <v>-2232.8404807808092</v>
      </c>
      <c r="M9" s="67">
        <v>-2058.0542197695659</v>
      </c>
      <c r="N9" s="67">
        <v>-2080.4237111769298</v>
      </c>
      <c r="O9" s="67">
        <v>-2233.96531294129</v>
      </c>
      <c r="P9" s="67">
        <v>-2152.445903073381</v>
      </c>
      <c r="Q9" s="67">
        <v>-2183.8123040401038</v>
      </c>
      <c r="R9" s="67">
        <v>-2007.3901216688855</v>
      </c>
      <c r="S9" s="67">
        <v>-1725.2892490539116</v>
      </c>
      <c r="T9" s="67">
        <v>-1549.2598202195513</v>
      </c>
      <c r="U9" s="67">
        <v>-1418.6524075918305</v>
      </c>
      <c r="V9" s="67">
        <v>-1300.0048113146026</v>
      </c>
      <c r="W9" s="67">
        <v>-1389.3824439883356</v>
      </c>
      <c r="X9" s="67">
        <v>-1282.9985227492459</v>
      </c>
      <c r="Z9" s="67">
        <v>-7172.6350712077574</v>
      </c>
      <c r="AA9" s="67">
        <v>-8552.4931327695103</v>
      </c>
      <c r="AB9" s="67">
        <v>-8524.8891469611663</v>
      </c>
      <c r="AC9" s="67">
        <v>-7465.7514949824526</v>
      </c>
      <c r="AD9" s="67">
        <v>-5391.0381856440144</v>
      </c>
      <c r="AF9" s="64"/>
    </row>
    <row r="10" spans="1:32" x14ac:dyDescent="0.2">
      <c r="B10" s="21" t="s">
        <v>55</v>
      </c>
      <c r="D10" s="67">
        <v>-206.23037729578098</v>
      </c>
      <c r="E10" s="67">
        <v>-192.271304323328</v>
      </c>
      <c r="F10" s="67">
        <v>-175.38909545000004</v>
      </c>
      <c r="G10" s="67">
        <v>-165.45657932498702</v>
      </c>
      <c r="H10" s="67">
        <v>-206.93852133939598</v>
      </c>
      <c r="I10" s="67">
        <v>-221.9692227237914</v>
      </c>
      <c r="J10" s="67">
        <v>-208.18586131827448</v>
      </c>
      <c r="K10" s="67">
        <v>-239.60302561450868</v>
      </c>
      <c r="L10" s="67">
        <v>-215.38740418066328</v>
      </c>
      <c r="M10" s="67">
        <v>-198.11326764999998</v>
      </c>
      <c r="N10" s="67">
        <v>-213.62136424042635</v>
      </c>
      <c r="O10" s="67">
        <v>-230.45290728853467</v>
      </c>
      <c r="P10" s="67">
        <v>-218.69352541684967</v>
      </c>
      <c r="Q10" s="67">
        <v>-248.01333012493998</v>
      </c>
      <c r="R10" s="67">
        <v>-207.39597894689001</v>
      </c>
      <c r="S10" s="67">
        <v>-186.1377541582095</v>
      </c>
      <c r="T10" s="67">
        <v>-169.93964404799883</v>
      </c>
      <c r="U10" s="67">
        <v>-172.90947865482315</v>
      </c>
      <c r="V10" s="67">
        <v>-165.80923709827334</v>
      </c>
      <c r="W10" s="67">
        <v>-177.00222604727281</v>
      </c>
      <c r="X10" s="67">
        <v>-161.28610992123154</v>
      </c>
      <c r="Z10" s="67">
        <v>-740.05550043771098</v>
      </c>
      <c r="AA10" s="67">
        <v>-885.14551383723779</v>
      </c>
      <c r="AB10" s="67">
        <v>-860.8810645958107</v>
      </c>
      <c r="AC10" s="67">
        <v>-811.48670727803835</v>
      </c>
      <c r="AD10" s="67">
        <v>-677.00705172160087</v>
      </c>
      <c r="AF10" s="64"/>
    </row>
    <row r="11" spans="1:32" x14ac:dyDescent="0.2">
      <c r="B11" s="21" t="s">
        <v>10</v>
      </c>
      <c r="D11" s="68">
        <v>4.8161197049999984</v>
      </c>
      <c r="E11" s="68">
        <v>209.89060308000001</v>
      </c>
      <c r="F11" s="68">
        <v>1.8340288799999971</v>
      </c>
      <c r="G11" s="68">
        <v>1.0068233350000007</v>
      </c>
      <c r="H11" s="68">
        <v>-3.765742840000001</v>
      </c>
      <c r="I11" s="68">
        <v>8.3343930949999887</v>
      </c>
      <c r="J11" s="68">
        <v>6.9099117700000026</v>
      </c>
      <c r="K11" s="68">
        <v>0.40433466500000104</v>
      </c>
      <c r="L11" s="68">
        <v>6.2828514099999992</v>
      </c>
      <c r="M11" s="68">
        <v>8.4704785300000367</v>
      </c>
      <c r="N11" s="68">
        <v>4.8141210618631476</v>
      </c>
      <c r="O11" s="68">
        <v>-5.9290090149647172</v>
      </c>
      <c r="P11" s="68">
        <v>5.5940258281016186</v>
      </c>
      <c r="Q11" s="68">
        <v>5.0658229900000444</v>
      </c>
      <c r="R11" s="68">
        <v>-1.9313356042011023</v>
      </c>
      <c r="S11" s="68">
        <v>-12.741237955000004</v>
      </c>
      <c r="T11" s="68">
        <v>-7.4038048849999978</v>
      </c>
      <c r="U11" s="68">
        <v>-11.299936504999998</v>
      </c>
      <c r="V11" s="68">
        <v>2.5755915299999881</v>
      </c>
      <c r="W11" s="68">
        <v>0.14124284500000595</v>
      </c>
      <c r="X11" s="68">
        <v>-0.96032088499999668</v>
      </c>
      <c r="Z11" s="68">
        <v>208.96571245500002</v>
      </c>
      <c r="AA11" s="68">
        <v>21.931490939999989</v>
      </c>
      <c r="AB11" s="68">
        <v>12.949616405000086</v>
      </c>
      <c r="AC11" s="68">
        <v>-17.010555454201061</v>
      </c>
      <c r="AD11" s="68">
        <v>-9.5434230150000001</v>
      </c>
      <c r="AF11" s="64"/>
    </row>
    <row r="12" spans="1:32" x14ac:dyDescent="0.2">
      <c r="B12" s="21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Z12" s="69"/>
      <c r="AA12" s="69"/>
      <c r="AB12" s="69"/>
      <c r="AC12" s="69"/>
      <c r="AD12" s="69"/>
    </row>
    <row r="13" spans="1:32" s="71" customFormat="1" ht="15" x14ac:dyDescent="0.25">
      <c r="B13" s="70" t="s">
        <v>11</v>
      </c>
      <c r="D13" s="70">
        <v>866.80651084393855</v>
      </c>
      <c r="E13" s="70">
        <v>645.58143032997134</v>
      </c>
      <c r="F13" s="70">
        <v>179.17924774155833</v>
      </c>
      <c r="G13" s="70">
        <v>40.811674311142148</v>
      </c>
      <c r="H13" s="70">
        <v>110.29535567609582</v>
      </c>
      <c r="I13" s="70">
        <v>64.261322708637749</v>
      </c>
      <c r="J13" s="70">
        <v>183.27958033536305</v>
      </c>
      <c r="K13" s="70">
        <v>229.05132886470514</v>
      </c>
      <c r="L13" s="70">
        <v>293.87131044205216</v>
      </c>
      <c r="M13" s="70">
        <f t="shared" ref="M13" si="0">+SUM(M8:M11)</f>
        <v>388.02328795871802</v>
      </c>
      <c r="N13" s="70">
        <f t="shared" ref="N13" si="1">+SUM(N8:N11)</f>
        <v>709.76826086947347</v>
      </c>
      <c r="O13" s="70">
        <f t="shared" ref="O13:P13" si="2">+SUM(O8:O11)</f>
        <v>551.49451873639623</v>
      </c>
      <c r="P13" s="70">
        <f t="shared" si="2"/>
        <v>431.31285639675446</v>
      </c>
      <c r="Q13" s="70">
        <f t="shared" ref="Q13:T13" si="3">+SUM(Q8:Q11)</f>
        <v>340.73656135199082</v>
      </c>
      <c r="R13" s="70">
        <f t="shared" si="3"/>
        <v>318.2949406309163</v>
      </c>
      <c r="S13" s="70">
        <f t="shared" si="3"/>
        <v>398.48763235965242</v>
      </c>
      <c r="T13" s="70">
        <f t="shared" si="3"/>
        <v>348.49214343167932</v>
      </c>
      <c r="U13" s="70">
        <f t="shared" ref="U13:X13" si="4">+SUM(U8:U11)</f>
        <v>246.11871797029687</v>
      </c>
      <c r="V13" s="70">
        <f t="shared" si="4"/>
        <v>392.29867291511789</v>
      </c>
      <c r="W13" s="70">
        <f t="shared" si="4"/>
        <v>295.93084199982604</v>
      </c>
      <c r="X13" s="70">
        <f t="shared" si="4"/>
        <v>209.81473101227536</v>
      </c>
      <c r="Z13" s="70">
        <v>975.86770805876768</v>
      </c>
      <c r="AA13" s="70">
        <v>770.46354235075808</v>
      </c>
      <c r="AB13" s="70">
        <f t="shared" ref="AB13" si="5">+SUM(AB8:AB11)</f>
        <v>2080.5989239613418</v>
      </c>
      <c r="AC13" s="70">
        <f t="shared" ref="AC13" si="6">+SUM(AC8:AC11)</f>
        <v>1406.011277774237</v>
      </c>
      <c r="AD13" s="70">
        <f t="shared" ref="AD13" si="7">+SUM(AD8:AD11)</f>
        <v>1144.162963897516</v>
      </c>
      <c r="AF13" s="64"/>
    </row>
    <row r="14" spans="1:32" x14ac:dyDescent="0.2">
      <c r="B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Z14" s="73"/>
      <c r="AA14" s="73"/>
      <c r="AB14" s="73"/>
      <c r="AC14" s="73"/>
      <c r="AD14" s="73"/>
    </row>
    <row r="15" spans="1:32" ht="28.5" x14ac:dyDescent="0.2">
      <c r="B15" s="21" t="s">
        <v>146</v>
      </c>
      <c r="D15" s="67">
        <v>136.37565641</v>
      </c>
      <c r="E15" s="67">
        <v>139.78651809000002</v>
      </c>
      <c r="F15" s="67">
        <v>139.51571246</v>
      </c>
      <c r="G15" s="67">
        <v>146.40946149999999</v>
      </c>
      <c r="H15" s="67">
        <v>155.09513319000001</v>
      </c>
      <c r="I15" s="67">
        <v>157.89695354</v>
      </c>
      <c r="J15" s="67">
        <v>147.39536376999999</v>
      </c>
      <c r="K15" s="67">
        <v>160.99750230999999</v>
      </c>
      <c r="L15" s="67">
        <v>146.45498870500001</v>
      </c>
      <c r="M15" s="67">
        <v>118.67867419500004</v>
      </c>
      <c r="N15" s="67">
        <v>134.87496851708983</v>
      </c>
      <c r="O15" s="67">
        <v>140.59491850070862</v>
      </c>
      <c r="P15" s="67">
        <v>143.73428435220151</v>
      </c>
      <c r="Q15" s="67">
        <v>138.99695381999996</v>
      </c>
      <c r="R15" s="67">
        <v>103.152147775</v>
      </c>
      <c r="S15" s="67">
        <v>93.201819644999986</v>
      </c>
      <c r="T15" s="67">
        <v>89.176291660000004</v>
      </c>
      <c r="U15" s="67">
        <v>91.641913509999995</v>
      </c>
      <c r="V15" s="67">
        <v>92.218462395000003</v>
      </c>
      <c r="W15" s="67">
        <v>88.782753004999989</v>
      </c>
      <c r="X15" s="67">
        <v>89.042136844999987</v>
      </c>
      <c r="Z15" s="67">
        <v>394.80682523999997</v>
      </c>
      <c r="AA15" s="67">
        <v>612.74480832500001</v>
      </c>
      <c r="AB15" s="67">
        <v>537.88284556500003</v>
      </c>
      <c r="AC15" s="67">
        <v>424.52721289999999</v>
      </c>
      <c r="AD15" s="67">
        <v>361.68526575499999</v>
      </c>
      <c r="AF15" s="64"/>
    </row>
    <row r="16" spans="1:32" x14ac:dyDescent="0.2">
      <c r="B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Z16" s="73"/>
      <c r="AA16" s="73"/>
      <c r="AB16" s="73"/>
      <c r="AC16" s="73"/>
      <c r="AD16" s="73"/>
    </row>
    <row r="17" spans="2:32" s="71" customFormat="1" ht="15" x14ac:dyDescent="0.25">
      <c r="B17" s="74" t="s">
        <v>57</v>
      </c>
      <c r="D17" s="74">
        <v>1003.1821672539386</v>
      </c>
      <c r="E17" s="74">
        <v>785.3679484199713</v>
      </c>
      <c r="F17" s="74">
        <v>318.69496020155833</v>
      </c>
      <c r="G17" s="74">
        <v>187.22113581114215</v>
      </c>
      <c r="H17" s="74">
        <v>265.31130739059211</v>
      </c>
      <c r="I17" s="74">
        <v>222.15827624863772</v>
      </c>
      <c r="J17" s="74">
        <v>330.67494410536301</v>
      </c>
      <c r="K17" s="74">
        <v>390.04883117470513</v>
      </c>
      <c r="L17" s="74">
        <v>440.32629914705211</v>
      </c>
      <c r="M17" s="74">
        <f t="shared" ref="M17" si="8">+M13+M15</f>
        <v>506.70196215371806</v>
      </c>
      <c r="N17" s="74">
        <f t="shared" ref="N17" si="9">+N13+N15</f>
        <v>844.64322938656323</v>
      </c>
      <c r="O17" s="74">
        <f t="shared" ref="O17:P17" si="10">+O13+O15</f>
        <v>692.0894372371049</v>
      </c>
      <c r="P17" s="74">
        <f t="shared" si="10"/>
        <v>575.04714074895594</v>
      </c>
      <c r="Q17" s="74">
        <f t="shared" ref="Q17:T17" si="11">+Q13+Q15</f>
        <v>479.7335151719908</v>
      </c>
      <c r="R17" s="74">
        <f t="shared" si="11"/>
        <v>421.4470884059163</v>
      </c>
      <c r="S17" s="74">
        <f t="shared" si="11"/>
        <v>491.68945200465242</v>
      </c>
      <c r="T17" s="74">
        <f t="shared" si="11"/>
        <v>437.66843509167933</v>
      </c>
      <c r="U17" s="74">
        <f t="shared" ref="U17:X17" si="12">+U13+U15</f>
        <v>337.76063148029687</v>
      </c>
      <c r="V17" s="74">
        <f t="shared" si="12"/>
        <v>484.51713531011791</v>
      </c>
      <c r="W17" s="74">
        <f t="shared" si="12"/>
        <v>384.71359500482606</v>
      </c>
      <c r="X17" s="74">
        <f t="shared" si="12"/>
        <v>298.85686785727535</v>
      </c>
      <c r="Z17" s="74">
        <v>1370.5953518232641</v>
      </c>
      <c r="AA17" s="74">
        <v>1383.2083506757581</v>
      </c>
      <c r="AB17" s="74">
        <f t="shared" ref="AB17" si="13">+AB13+AB15</f>
        <v>2618.4817695263418</v>
      </c>
      <c r="AC17" s="74">
        <f t="shared" ref="AC17:AD17" si="14">+AC13+AC15</f>
        <v>1830.538490674237</v>
      </c>
      <c r="AD17" s="74">
        <f t="shared" si="14"/>
        <v>1505.848229652516</v>
      </c>
      <c r="AF17" s="64"/>
    </row>
    <row r="18" spans="2:32" x14ac:dyDescent="0.2"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5"/>
      <c r="U18" s="73"/>
      <c r="V18" s="73"/>
      <c r="W18" s="73"/>
      <c r="X18" s="75"/>
    </row>
    <row r="19" spans="2:32" x14ac:dyDescent="0.2"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2:32" ht="15" x14ac:dyDescent="0.2">
      <c r="B20" s="76" t="s">
        <v>58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2:32" ht="15" x14ac:dyDescent="0.2">
      <c r="B21" s="65" t="s">
        <v>52</v>
      </c>
      <c r="D21" s="65" t="s">
        <v>147</v>
      </c>
      <c r="E21" s="65" t="s">
        <v>145</v>
      </c>
      <c r="F21" s="65" t="s">
        <v>135</v>
      </c>
      <c r="G21" s="65" t="s">
        <v>121</v>
      </c>
      <c r="H21" s="65" t="s">
        <v>120</v>
      </c>
      <c r="I21" s="65" t="str">
        <f t="shared" ref="I21:M21" si="15">+I4</f>
        <v>4Q2019</v>
      </c>
      <c r="J21" s="65" t="str">
        <f t="shared" si="15"/>
        <v>3Q2019(°°°)</v>
      </c>
      <c r="K21" s="65" t="str">
        <f t="shared" si="15"/>
        <v>2Q2019(°°)</v>
      </c>
      <c r="L21" s="65" t="str">
        <f t="shared" si="15"/>
        <v>1Q2019(°)</v>
      </c>
      <c r="M21" s="65" t="str">
        <f t="shared" si="15"/>
        <v>4Q2018</v>
      </c>
      <c r="N21" s="65" t="str">
        <f t="shared" ref="N21" si="16">+N4</f>
        <v>3Q2018</v>
      </c>
      <c r="O21" s="65" t="str">
        <f t="shared" ref="O21:P21" si="17">+O4</f>
        <v>2Q 2018</v>
      </c>
      <c r="P21" s="65" t="str">
        <f t="shared" si="17"/>
        <v>1Q 2018</v>
      </c>
      <c r="Q21" s="65" t="str">
        <f t="shared" ref="Q21:R21" si="18">+Q4</f>
        <v>4Q 2017</v>
      </c>
      <c r="R21" s="65" t="str">
        <f t="shared" si="18"/>
        <v>3Q 2017</v>
      </c>
      <c r="S21" s="65" t="str">
        <f>+S4</f>
        <v>2Q 2017</v>
      </c>
      <c r="T21" s="65" t="s">
        <v>78</v>
      </c>
      <c r="U21" s="65" t="str">
        <f t="shared" ref="U21:V21" si="19">+U4</f>
        <v>4Q 2016</v>
      </c>
      <c r="V21" s="65" t="str">
        <f t="shared" si="19"/>
        <v>3Q 2016</v>
      </c>
      <c r="W21" s="65" t="str">
        <f>+W4</f>
        <v>2Q 2016</v>
      </c>
      <c r="X21" s="65" t="s">
        <v>78</v>
      </c>
      <c r="Y21" s="77"/>
      <c r="Z21" s="65">
        <v>2020</v>
      </c>
      <c r="AA21" s="65">
        <v>2019</v>
      </c>
      <c r="AB21" s="65" t="str">
        <f>+AB4</f>
        <v>2018(**)</v>
      </c>
      <c r="AC21" s="65" t="str">
        <f>+AC4</f>
        <v>2017(***)</v>
      </c>
      <c r="AD21" s="65" t="str">
        <f>+AD4</f>
        <v>2016(****)</v>
      </c>
    </row>
    <row r="22" spans="2:32" ht="15" x14ac:dyDescent="0.2">
      <c r="B22" s="66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77"/>
      <c r="Z22" s="63"/>
      <c r="AA22" s="63"/>
      <c r="AB22" s="63"/>
      <c r="AC22" s="63"/>
      <c r="AD22" s="63"/>
    </row>
    <row r="23" spans="2:32" x14ac:dyDescent="0.2">
      <c r="B23" s="21" t="s">
        <v>53</v>
      </c>
      <c r="D23" s="114">
        <v>1034.534486</v>
      </c>
      <c r="E23" s="114">
        <v>942.92597999999998</v>
      </c>
      <c r="F23" s="114">
        <v>869.30434500000024</v>
      </c>
      <c r="G23" s="114">
        <v>991.37121000000002</v>
      </c>
      <c r="H23" s="114">
        <v>993.17017999999996</v>
      </c>
      <c r="I23" s="114">
        <v>916.57277999999997</v>
      </c>
      <c r="J23" s="114">
        <v>904.36138999999991</v>
      </c>
      <c r="K23" s="114">
        <v>835.10420000000011</v>
      </c>
      <c r="L23" s="114">
        <v>919.88425999999993</v>
      </c>
      <c r="M23" s="114">
        <v>856.935653</v>
      </c>
      <c r="N23" s="114">
        <v>914.47944800000005</v>
      </c>
      <c r="O23" s="114">
        <v>915.56682599999988</v>
      </c>
      <c r="P23" s="114">
        <v>929.28598899999997</v>
      </c>
      <c r="Q23" s="114">
        <v>874.84336300000007</v>
      </c>
      <c r="R23" s="114">
        <v>938.32546200000002</v>
      </c>
      <c r="S23" s="114">
        <v>874.50741500000004</v>
      </c>
      <c r="T23" s="114">
        <v>863.43313799999987</v>
      </c>
      <c r="U23" s="114">
        <v>855.49578199999996</v>
      </c>
      <c r="V23" s="114">
        <v>808.33704199999988</v>
      </c>
      <c r="W23" s="114">
        <v>811.36075800000015</v>
      </c>
      <c r="X23" s="114">
        <v>834.40240200000005</v>
      </c>
      <c r="Y23" s="114"/>
      <c r="Z23" s="114">
        <v>3796.7717150000003</v>
      </c>
      <c r="AA23" s="114">
        <v>3575.92263</v>
      </c>
      <c r="AB23" s="114">
        <v>3616.2679159999998</v>
      </c>
      <c r="AC23" s="114">
        <v>3551.1093780000001</v>
      </c>
      <c r="AD23" s="114">
        <v>3309.595984</v>
      </c>
      <c r="AF23" s="64"/>
    </row>
    <row r="24" spans="2:32" x14ac:dyDescent="0.2">
      <c r="B24" s="2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>
        <f>0</f>
        <v>0</v>
      </c>
      <c r="V24" s="67"/>
      <c r="W24" s="67"/>
      <c r="X24" s="67"/>
      <c r="Y24" s="67"/>
      <c r="Z24" s="67"/>
      <c r="AA24" s="67"/>
      <c r="AB24" s="67"/>
      <c r="AC24" s="67"/>
      <c r="AD24" s="67"/>
    </row>
    <row r="25" spans="2:32" x14ac:dyDescent="0.2">
      <c r="B25" s="21" t="s">
        <v>54</v>
      </c>
      <c r="D25" s="67">
        <v>123.36819824000001</v>
      </c>
      <c r="E25" s="67">
        <v>105.73956253000001</v>
      </c>
      <c r="F25" s="67">
        <v>91.280280874200002</v>
      </c>
      <c r="G25" s="67">
        <v>98.689023531200007</v>
      </c>
      <c r="H25" s="67">
        <v>94.832563276799988</v>
      </c>
      <c r="I25" s="67">
        <v>99.731028452800004</v>
      </c>
      <c r="J25" s="67">
        <v>111.71731567121002</v>
      </c>
      <c r="K25" s="67">
        <v>76.800060209999998</v>
      </c>
      <c r="L25" s="67">
        <v>75.782883719999987</v>
      </c>
      <c r="M25" s="67">
        <v>71.885606209999992</v>
      </c>
      <c r="N25" s="67">
        <v>66.645122439999994</v>
      </c>
      <c r="O25" s="67">
        <v>73.731558509999999</v>
      </c>
      <c r="P25" s="67">
        <v>69.737474639999988</v>
      </c>
      <c r="Q25" s="67">
        <v>69.043521359999986</v>
      </c>
      <c r="R25" s="67">
        <v>84.267559459999987</v>
      </c>
      <c r="S25" s="67">
        <v>55.554618630000007</v>
      </c>
      <c r="T25" s="67">
        <v>62.610821509999994</v>
      </c>
      <c r="U25" s="67">
        <v>54.59271022999998</v>
      </c>
      <c r="V25" s="67">
        <v>58.051169616206906</v>
      </c>
      <c r="W25" s="67">
        <v>48.408599138</v>
      </c>
      <c r="X25" s="67">
        <v>43.841138599999994</v>
      </c>
      <c r="Y25" s="67"/>
      <c r="Z25" s="67">
        <v>390.5414302122</v>
      </c>
      <c r="AA25" s="67">
        <v>364.03128805401002</v>
      </c>
      <c r="AB25" s="67">
        <v>281.99976179999999</v>
      </c>
      <c r="AC25" s="67">
        <v>271.47652095999996</v>
      </c>
      <c r="AD25" s="67">
        <v>204.89361758420688</v>
      </c>
      <c r="AF25" s="64"/>
    </row>
    <row r="26" spans="2:32" x14ac:dyDescent="0.2">
      <c r="B26" s="21" t="s">
        <v>7</v>
      </c>
      <c r="D26" s="67">
        <v>-75.378322166505896</v>
      </c>
      <c r="E26" s="67">
        <v>-73.857925759399464</v>
      </c>
      <c r="F26" s="67">
        <v>-60.230273573687825</v>
      </c>
      <c r="G26" s="67">
        <v>-68.184079173250709</v>
      </c>
      <c r="H26" s="67">
        <v>-66.633038679915359</v>
      </c>
      <c r="I26" s="67">
        <v>-73.341058202198013</v>
      </c>
      <c r="J26" s="67">
        <v>-61.570137656550415</v>
      </c>
      <c r="K26" s="67">
        <v>-62.990463365151783</v>
      </c>
      <c r="L26" s="67">
        <v>-61.633153673360979</v>
      </c>
      <c r="M26" s="67">
        <v>-69.926135700416523</v>
      </c>
      <c r="N26" s="67">
        <v>-62.221698773629967</v>
      </c>
      <c r="O26" s="67">
        <v>-55.307705248619001</v>
      </c>
      <c r="P26" s="67">
        <v>-52.437565251527275</v>
      </c>
      <c r="Q26" s="67">
        <v>-55.934929540836748</v>
      </c>
      <c r="R26" s="67">
        <v>-54.599237959375955</v>
      </c>
      <c r="S26" s="67">
        <v>-53.706796151702818</v>
      </c>
      <c r="T26" s="67">
        <v>-48.618539148504297</v>
      </c>
      <c r="U26" s="67">
        <v>-51.54956773007941</v>
      </c>
      <c r="V26" s="67">
        <v>-44.721439012608862</v>
      </c>
      <c r="W26" s="67">
        <v>-47.758648573770635</v>
      </c>
      <c r="X26" s="67">
        <v>-48.008077300009269</v>
      </c>
      <c r="Y26" s="67"/>
      <c r="Z26" s="67">
        <v>-268.90531718625334</v>
      </c>
      <c r="AA26" s="67">
        <v>-259.53481289726119</v>
      </c>
      <c r="AB26" s="67">
        <v>-239.89310497419277</v>
      </c>
      <c r="AC26" s="67">
        <v>-212.85950280041982</v>
      </c>
      <c r="AD26" s="67">
        <v>-192.03773261646819</v>
      </c>
      <c r="AF26" s="64"/>
    </row>
    <row r="27" spans="2:32" x14ac:dyDescent="0.2">
      <c r="B27" s="21" t="s">
        <v>55</v>
      </c>
      <c r="D27" s="67">
        <v>-4.1366296742189999</v>
      </c>
      <c r="E27" s="67">
        <v>-4.4751016966719996</v>
      </c>
      <c r="F27" s="67">
        <v>-7.7043764900000005</v>
      </c>
      <c r="G27" s="67">
        <v>-5.9939666850129996</v>
      </c>
      <c r="H27" s="67">
        <v>-4.6526084406040003</v>
      </c>
      <c r="I27" s="67">
        <v>-0.95809707501059904</v>
      </c>
      <c r="J27" s="67">
        <v>-3.6796830788644996</v>
      </c>
      <c r="K27" s="67">
        <v>-4.0305423688870006</v>
      </c>
      <c r="L27" s="67">
        <v>-3.66131355</v>
      </c>
      <c r="M27" s="67">
        <v>-3.9115894299999994</v>
      </c>
      <c r="N27" s="67">
        <v>-3.2960204278093013</v>
      </c>
      <c r="O27" s="67">
        <v>-3.5391396099999994</v>
      </c>
      <c r="P27" s="67">
        <v>-5.1358354363800025</v>
      </c>
      <c r="Q27" s="67">
        <v>-3.6615832550600005</v>
      </c>
      <c r="R27" s="67">
        <v>-3.8534037131099983</v>
      </c>
      <c r="S27" s="67">
        <v>-2.9096558117905285</v>
      </c>
      <c r="T27" s="67">
        <v>-2.3358550520011767</v>
      </c>
      <c r="U27" s="67">
        <v>-2.554522645176843</v>
      </c>
      <c r="V27" s="67">
        <v>-2.6335832317266652</v>
      </c>
      <c r="W27" s="67">
        <v>-3.0178859927271819</v>
      </c>
      <c r="X27" s="67">
        <v>-2.7294422587684801</v>
      </c>
      <c r="Y27" s="67"/>
      <c r="Z27" s="67">
        <v>-22.826053312288998</v>
      </c>
      <c r="AA27" s="67">
        <v>-12.329636072762099</v>
      </c>
      <c r="AB27" s="67">
        <v>-15.882584904189303</v>
      </c>
      <c r="AC27" s="67">
        <v>-12.760497831961704</v>
      </c>
      <c r="AD27" s="67">
        <v>-10.935434128399169</v>
      </c>
      <c r="AF27" s="64"/>
    </row>
    <row r="28" spans="2:32" x14ac:dyDescent="0.2">
      <c r="B28" s="21" t="s">
        <v>131</v>
      </c>
      <c r="D28" s="68">
        <v>0.27870053499999992</v>
      </c>
      <c r="E28" s="68">
        <v>-1.5465426400000002</v>
      </c>
      <c r="F28" s="68">
        <v>0.20253307999999995</v>
      </c>
      <c r="G28" s="68">
        <v>-0.9329921550000001</v>
      </c>
      <c r="H28" s="68">
        <v>0.15451404999999996</v>
      </c>
      <c r="I28" s="68">
        <v>0.16059803499999997</v>
      </c>
      <c r="J28" s="68">
        <v>0.27064134000000006</v>
      </c>
      <c r="K28" s="68">
        <v>2.9722414999999947E-2</v>
      </c>
      <c r="L28" s="68">
        <v>-0.72938816000000006</v>
      </c>
      <c r="M28" s="68">
        <v>-2.2900799999999721E-3</v>
      </c>
      <c r="N28" s="68">
        <v>9.511221000000003E-2</v>
      </c>
      <c r="O28" s="68">
        <v>0.43026231499999995</v>
      </c>
      <c r="P28" s="68">
        <v>0.18334067999999998</v>
      </c>
      <c r="Q28" s="68">
        <v>-1.4252399999999943E-3</v>
      </c>
      <c r="R28" s="68">
        <v>0.45583861999999986</v>
      </c>
      <c r="S28" s="68">
        <v>0.13187082500000002</v>
      </c>
      <c r="T28" s="68">
        <v>0.18386793499999998</v>
      </c>
      <c r="U28" s="68">
        <v>0.45923382499999998</v>
      </c>
      <c r="V28" s="68">
        <v>0.24061520000000014</v>
      </c>
      <c r="W28" s="68">
        <v>0.27888893499999989</v>
      </c>
      <c r="X28" s="68">
        <v>-1.360357365</v>
      </c>
      <c r="Y28" s="67"/>
      <c r="Z28" s="68">
        <v>-2.1224876650000004</v>
      </c>
      <c r="AA28" s="68">
        <v>-0.26842637000000008</v>
      </c>
      <c r="AB28" s="68">
        <v>0.70642512499999999</v>
      </c>
      <c r="AC28" s="68">
        <v>0.77015213999999987</v>
      </c>
      <c r="AD28" s="68">
        <v>-0.38161940500000002</v>
      </c>
      <c r="AF28" s="64"/>
    </row>
    <row r="29" spans="2:32" x14ac:dyDescent="0.2">
      <c r="B29" s="21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7"/>
      <c r="Z29" s="69"/>
      <c r="AA29" s="69"/>
      <c r="AB29" s="69"/>
      <c r="AC29" s="69"/>
      <c r="AD29" s="69"/>
    </row>
    <row r="30" spans="2:32" s="71" customFormat="1" ht="15" x14ac:dyDescent="0.25">
      <c r="B30" s="70" t="s">
        <v>11</v>
      </c>
      <c r="D30" s="70">
        <v>44.131946934275113</v>
      </c>
      <c r="E30" s="70">
        <v>25.859992433928554</v>
      </c>
      <c r="F30" s="70">
        <v>23.548163890512175</v>
      </c>
      <c r="G30" s="70">
        <v>23.577985517936298</v>
      </c>
      <c r="H30" s="70">
        <v>23.70143020628063</v>
      </c>
      <c r="I30" s="70">
        <v>25.592471210591391</v>
      </c>
      <c r="J30" s="70">
        <v>46.7381362757951</v>
      </c>
      <c r="K30" s="70">
        <v>9.8087768909612141</v>
      </c>
      <c r="L30" s="70">
        <v>9.7590283366390089</v>
      </c>
      <c r="M30" s="70">
        <f t="shared" ref="M30" si="20">+SUM(M25:M28)</f>
        <v>-1.9544090004165309</v>
      </c>
      <c r="N30" s="70">
        <f t="shared" ref="N30" si="21">+SUM(N25:N28)</f>
        <v>1.2225154485607259</v>
      </c>
      <c r="O30" s="70">
        <f t="shared" ref="O30:P30" si="22">+SUM(O25:O28)</f>
        <v>15.314975966380999</v>
      </c>
      <c r="P30" s="70">
        <f t="shared" si="22"/>
        <v>12.347414632092711</v>
      </c>
      <c r="Q30" s="70">
        <f t="shared" ref="Q30:T30" si="23">+SUM(Q25:Q28)</f>
        <v>9.4455833241032376</v>
      </c>
      <c r="R30" s="70">
        <f t="shared" si="23"/>
        <v>26.270756407514035</v>
      </c>
      <c r="S30" s="70">
        <f t="shared" si="23"/>
        <v>-0.92996250849333917</v>
      </c>
      <c r="T30" s="70">
        <f t="shared" si="23"/>
        <v>11.84029524449452</v>
      </c>
      <c r="U30" s="70">
        <f t="shared" ref="U30:X30" si="24">+SUM(U25:U28)</f>
        <v>0.94785367974372725</v>
      </c>
      <c r="V30" s="70">
        <f t="shared" si="24"/>
        <v>10.93676257187138</v>
      </c>
      <c r="W30" s="70">
        <f t="shared" si="24"/>
        <v>-2.0890464934978179</v>
      </c>
      <c r="X30" s="70">
        <f t="shared" si="24"/>
        <v>-8.2567383237777552</v>
      </c>
      <c r="Y30" s="67"/>
      <c r="Z30" s="70">
        <v>96.687572048657657</v>
      </c>
      <c r="AA30" s="70">
        <v>91.898412713986716</v>
      </c>
      <c r="AB30" s="70">
        <f t="shared" ref="AB30" si="25">+SUM(AB25:AB28)</f>
        <v>26.930497046617919</v>
      </c>
      <c r="AC30" s="70">
        <f t="shared" ref="AC30:AD30" si="26">+SUM(AC25:AC28)</f>
        <v>46.626672467618441</v>
      </c>
      <c r="AD30" s="70">
        <f t="shared" si="26"/>
        <v>1.5388314343395195</v>
      </c>
      <c r="AF30" s="64"/>
    </row>
    <row r="31" spans="2:32" x14ac:dyDescent="0.2">
      <c r="B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8"/>
      <c r="Z31" s="73"/>
      <c r="AA31" s="73"/>
      <c r="AB31" s="73"/>
      <c r="AC31" s="73"/>
      <c r="AD31" s="73"/>
    </row>
    <row r="32" spans="2:32" x14ac:dyDescent="0.2">
      <c r="B32" s="21" t="s">
        <v>56</v>
      </c>
      <c r="D32" s="67">
        <v>15.20881</v>
      </c>
      <c r="E32" s="67">
        <v>14.209621500000001</v>
      </c>
      <c r="F32" s="67">
        <v>12.8462225</v>
      </c>
      <c r="G32" s="67">
        <v>11.8910865</v>
      </c>
      <c r="H32" s="67">
        <v>11.296849</v>
      </c>
      <c r="I32" s="67">
        <v>12.937732889999999</v>
      </c>
      <c r="J32" s="67">
        <v>11.994613380000001</v>
      </c>
      <c r="K32" s="67">
        <v>7.1511394399999997</v>
      </c>
      <c r="L32" s="67">
        <v>16.285002854999998</v>
      </c>
      <c r="M32" s="67">
        <v>11.445125994999984</v>
      </c>
      <c r="N32" s="67">
        <v>12.655592640000005</v>
      </c>
      <c r="O32" s="67">
        <v>13.789798425000001</v>
      </c>
      <c r="P32" s="67">
        <v>13.525925515000001</v>
      </c>
      <c r="Q32" s="67">
        <v>13.369197410000002</v>
      </c>
      <c r="R32" s="67">
        <v>13.143578485000003</v>
      </c>
      <c r="S32" s="67">
        <v>11.832593214999999</v>
      </c>
      <c r="T32" s="67">
        <v>11.426000500000001</v>
      </c>
      <c r="U32" s="67">
        <v>12.223197779999996</v>
      </c>
      <c r="V32" s="67">
        <v>10.884559295000006</v>
      </c>
      <c r="W32" s="67">
        <v>10.471156165</v>
      </c>
      <c r="X32" s="67">
        <v>11.625606394999998</v>
      </c>
      <c r="Y32" s="67"/>
      <c r="Z32" s="67">
        <v>50.243779500000002</v>
      </c>
      <c r="AA32" s="67">
        <v>48.368488565</v>
      </c>
      <c r="AB32" s="67">
        <v>51.416442574999991</v>
      </c>
      <c r="AC32" s="67">
        <v>49.771369610000008</v>
      </c>
      <c r="AD32" s="67">
        <v>45.204519634999997</v>
      </c>
      <c r="AF32" s="64"/>
    </row>
    <row r="33" spans="2:35" x14ac:dyDescent="0.2">
      <c r="B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8"/>
      <c r="Z33" s="73"/>
      <c r="AA33" s="73"/>
      <c r="AB33" s="73"/>
      <c r="AC33" s="73"/>
      <c r="AD33" s="73"/>
    </row>
    <row r="34" spans="2:35" s="71" customFormat="1" ht="15" x14ac:dyDescent="0.25">
      <c r="B34" s="74" t="s">
        <v>57</v>
      </c>
      <c r="D34" s="74">
        <v>59.340756934275113</v>
      </c>
      <c r="E34" s="74">
        <v>40.069613933928551</v>
      </c>
      <c r="F34" s="74">
        <v>36.394386390512175</v>
      </c>
      <c r="G34" s="74">
        <v>35.469072017936298</v>
      </c>
      <c r="H34" s="74">
        <v>34.998279206280628</v>
      </c>
      <c r="I34" s="74">
        <v>38.530204100591398</v>
      </c>
      <c r="J34" s="74">
        <v>58.732749655795104</v>
      </c>
      <c r="K34" s="74">
        <v>16.959916330961214</v>
      </c>
      <c r="L34" s="74">
        <v>26.044031191639011</v>
      </c>
      <c r="M34" s="74">
        <f t="shared" ref="M34" si="27">+M30+M32</f>
        <v>9.4907169945834529</v>
      </c>
      <c r="N34" s="74">
        <f t="shared" ref="N34" si="28">+N30+N32</f>
        <v>13.878108088560731</v>
      </c>
      <c r="O34" s="74">
        <f t="shared" ref="O34:P34" si="29">+O30+O32</f>
        <v>29.104774391381</v>
      </c>
      <c r="P34" s="74">
        <f t="shared" si="29"/>
        <v>25.873340147092712</v>
      </c>
      <c r="Q34" s="74">
        <f t="shared" ref="Q34:T34" si="30">+Q30+Q32</f>
        <v>22.814780734103238</v>
      </c>
      <c r="R34" s="74">
        <f t="shared" si="30"/>
        <v>39.414334892514034</v>
      </c>
      <c r="S34" s="74">
        <f t="shared" si="30"/>
        <v>10.90263070650666</v>
      </c>
      <c r="T34" s="74">
        <f t="shared" si="30"/>
        <v>23.266295744494521</v>
      </c>
      <c r="U34" s="74">
        <f t="shared" ref="U34:X34" si="31">+U30+U32</f>
        <v>13.171051459743722</v>
      </c>
      <c r="V34" s="74">
        <f t="shared" si="31"/>
        <v>21.821321866871386</v>
      </c>
      <c r="W34" s="74">
        <f t="shared" si="31"/>
        <v>8.3821096715021817</v>
      </c>
      <c r="X34" s="74">
        <f t="shared" si="31"/>
        <v>3.3688680712222432</v>
      </c>
      <c r="Y34" s="79"/>
      <c r="Z34" s="74">
        <v>146.93135154865763</v>
      </c>
      <c r="AA34" s="74">
        <v>140.26690127898675</v>
      </c>
      <c r="AB34" s="74">
        <f t="shared" ref="AB34" si="32">+AB30+AB32</f>
        <v>78.346939621617906</v>
      </c>
      <c r="AC34" s="74">
        <f t="shared" ref="AC34:AD34" si="33">+AC30+AC32</f>
        <v>96.398042077618442</v>
      </c>
      <c r="AD34" s="74">
        <f t="shared" si="33"/>
        <v>46.743351069339518</v>
      </c>
      <c r="AF34" s="64"/>
    </row>
    <row r="35" spans="2:35" x14ac:dyDescent="0.2">
      <c r="B35" s="66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5"/>
      <c r="U35" s="73"/>
      <c r="V35" s="73"/>
      <c r="W35" s="73"/>
      <c r="X35" s="75"/>
      <c r="Y35" s="80"/>
      <c r="Z35" s="66"/>
      <c r="AA35" s="66"/>
      <c r="AB35" s="66"/>
      <c r="AC35" s="66"/>
      <c r="AD35" s="66"/>
    </row>
    <row r="36" spans="2:35" ht="15" x14ac:dyDescent="0.2">
      <c r="B36" s="76" t="s">
        <v>59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76"/>
      <c r="Z36" s="76"/>
      <c r="AA36" s="76"/>
      <c r="AB36" s="76"/>
      <c r="AC36" s="76"/>
      <c r="AD36" s="76"/>
    </row>
    <row r="37" spans="2:35" ht="15" x14ac:dyDescent="0.2">
      <c r="B37" s="65" t="s">
        <v>52</v>
      </c>
      <c r="D37" s="65" t="s">
        <v>147</v>
      </c>
      <c r="E37" s="65" t="s">
        <v>145</v>
      </c>
      <c r="F37" s="65" t="s">
        <v>135</v>
      </c>
      <c r="G37" s="65" t="s">
        <v>121</v>
      </c>
      <c r="H37" s="65" t="s">
        <v>120</v>
      </c>
      <c r="I37" s="65" t="s">
        <v>115</v>
      </c>
      <c r="J37" s="65" t="s">
        <v>118</v>
      </c>
      <c r="K37" s="65" t="s">
        <v>110</v>
      </c>
      <c r="L37" s="65" t="s">
        <v>98</v>
      </c>
      <c r="M37" s="65" t="s">
        <v>94</v>
      </c>
      <c r="N37" s="65" t="s">
        <v>111</v>
      </c>
      <c r="O37" s="65" t="s">
        <v>100</v>
      </c>
      <c r="P37" s="65" t="s">
        <v>101</v>
      </c>
      <c r="Q37" s="65" t="s">
        <v>89</v>
      </c>
      <c r="R37" s="65" t="s">
        <v>88</v>
      </c>
      <c r="S37" s="65" t="s">
        <v>87</v>
      </c>
      <c r="T37" s="65" t="s">
        <v>78</v>
      </c>
      <c r="U37" s="65" t="s">
        <v>81</v>
      </c>
      <c r="V37" s="65" t="s">
        <v>82</v>
      </c>
      <c r="W37" s="65" t="s">
        <v>83</v>
      </c>
      <c r="X37" s="65" t="s">
        <v>78</v>
      </c>
      <c r="Y37" s="77"/>
      <c r="Z37" s="65">
        <v>2020</v>
      </c>
      <c r="AA37" s="65">
        <v>2019</v>
      </c>
      <c r="AB37" s="65" t="s">
        <v>123</v>
      </c>
      <c r="AC37" s="65" t="s">
        <v>124</v>
      </c>
      <c r="AD37" s="65" t="s">
        <v>130</v>
      </c>
    </row>
    <row r="38" spans="2:35" ht="15" x14ac:dyDescent="0.2">
      <c r="B38" s="66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77"/>
      <c r="Z38" s="63"/>
      <c r="AA38" s="63"/>
      <c r="AB38" s="63"/>
      <c r="AC38" s="63"/>
      <c r="AD38" s="63"/>
    </row>
    <row r="39" spans="2:35" x14ac:dyDescent="0.2">
      <c r="B39" s="21" t="s">
        <v>54</v>
      </c>
      <c r="D39" s="67">
        <v>-113.06304404000001</v>
      </c>
      <c r="E39" s="67">
        <v>-103.32335066000002</v>
      </c>
      <c r="F39" s="67">
        <v>-67.577471954199993</v>
      </c>
      <c r="G39" s="67">
        <v>-86.137842831200004</v>
      </c>
      <c r="H39" s="67">
        <v>-77.581595766799992</v>
      </c>
      <c r="I39" s="67">
        <v>-93.111943962799998</v>
      </c>
      <c r="J39" s="67">
        <v>-111.70099140121</v>
      </c>
      <c r="K39" s="67">
        <v>-76.800060210000012</v>
      </c>
      <c r="L39" s="67">
        <v>-75.77112043999999</v>
      </c>
      <c r="M39" s="67">
        <v>-71.476014460000002</v>
      </c>
      <c r="N39" s="67">
        <v>-66.413502189999988</v>
      </c>
      <c r="O39" s="67">
        <v>-73.138698129999995</v>
      </c>
      <c r="P39" s="67">
        <v>-69.583886429999993</v>
      </c>
      <c r="Q39" s="67">
        <v>-69.032088309999992</v>
      </c>
      <c r="R39" s="67">
        <v>-84.255907579999999</v>
      </c>
      <c r="S39" s="67">
        <v>-55.554618629999993</v>
      </c>
      <c r="T39" s="67">
        <v>-62.598171409999999</v>
      </c>
      <c r="U39" s="67">
        <v>-53.991896379999993</v>
      </c>
      <c r="V39" s="67">
        <v>-57.538213769999999</v>
      </c>
      <c r="W39" s="67">
        <v>-47.741382268000002</v>
      </c>
      <c r="X39" s="67">
        <v>-43.398964419999999</v>
      </c>
      <c r="Y39" s="67"/>
      <c r="Z39" s="67">
        <v>-334.62026121220003</v>
      </c>
      <c r="AA39" s="67">
        <v>-357.38411601401003</v>
      </c>
      <c r="AB39" s="67">
        <v>-280.61210120999993</v>
      </c>
      <c r="AC39" s="67">
        <v>-271.44078593</v>
      </c>
      <c r="AD39" s="67">
        <v>-202.67045683799998</v>
      </c>
      <c r="AF39" s="64"/>
    </row>
    <row r="40" spans="2:35" x14ac:dyDescent="0.2">
      <c r="B40" s="21" t="s">
        <v>7</v>
      </c>
      <c r="D40" s="68">
        <v>107.89690403955515</v>
      </c>
      <c r="E40" s="68">
        <v>109.07321269059301</v>
      </c>
      <c r="F40" s="68">
        <v>65.872021067998858</v>
      </c>
      <c r="G40" s="68">
        <v>87.331941909998093</v>
      </c>
      <c r="H40" s="68">
        <v>79.339917715421691</v>
      </c>
      <c r="I40" s="68">
        <v>95.506397895679811</v>
      </c>
      <c r="J40" s="68">
        <v>110.30166244829331</v>
      </c>
      <c r="K40" s="68">
        <v>74.352662628627698</v>
      </c>
      <c r="L40" s="68">
        <v>79.427080624169591</v>
      </c>
      <c r="M40" s="68">
        <v>68.105983199982774</v>
      </c>
      <c r="N40" s="68">
        <v>64.355706958363555</v>
      </c>
      <c r="O40" s="68">
        <v>76.834453005333572</v>
      </c>
      <c r="P40" s="68">
        <v>72.158545481681315</v>
      </c>
      <c r="Q40" s="68">
        <v>68.814685167625569</v>
      </c>
      <c r="R40" s="68">
        <v>89.535826608261587</v>
      </c>
      <c r="S40" s="68">
        <v>50.818863435614077</v>
      </c>
      <c r="T40" s="68">
        <v>66.416369118055471</v>
      </c>
      <c r="U40" s="68">
        <v>53.625998841910615</v>
      </c>
      <c r="V40" s="68">
        <v>53.448695327211567</v>
      </c>
      <c r="W40" s="68">
        <v>47.413775772105893</v>
      </c>
      <c r="X40" s="68">
        <v>44.197952999255463</v>
      </c>
      <c r="Y40" s="67"/>
      <c r="Z40" s="68">
        <v>341.61709338401164</v>
      </c>
      <c r="AA40" s="68">
        <v>359.58780359677041</v>
      </c>
      <c r="AB40" s="68">
        <v>281.45468864536122</v>
      </c>
      <c r="AC40" s="68">
        <v>275.58574432955669</v>
      </c>
      <c r="AD40" s="68">
        <v>198.68642294048354</v>
      </c>
      <c r="AF40" s="64"/>
    </row>
    <row r="41" spans="2:35" x14ac:dyDescent="0.2">
      <c r="B41" s="2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7"/>
      <c r="Z41" s="69"/>
      <c r="AA41" s="69"/>
      <c r="AB41" s="69"/>
      <c r="AC41" s="69"/>
      <c r="AD41" s="69"/>
    </row>
    <row r="42" spans="2:35" s="71" customFormat="1" ht="15" x14ac:dyDescent="0.25">
      <c r="B42" s="70" t="s">
        <v>149</v>
      </c>
      <c r="D42" s="70">
        <v>-5.1661400004448552</v>
      </c>
      <c r="E42" s="70">
        <v>5.7498620305929933</v>
      </c>
      <c r="F42" s="70">
        <v>-1.7054508862011346</v>
      </c>
      <c r="G42" s="70">
        <v>1.1940990787980894</v>
      </c>
      <c r="H42" s="70">
        <v>1.758321948621699</v>
      </c>
      <c r="I42" s="70">
        <v>2.3944539328798129</v>
      </c>
      <c r="J42" s="70">
        <v>-1.3993289529166901</v>
      </c>
      <c r="K42" s="70">
        <v>-2.4473975813723143</v>
      </c>
      <c r="L42" s="70">
        <v>3.6559601841696008</v>
      </c>
      <c r="M42" s="70">
        <f t="shared" ref="M42" si="34">+M39+M40</f>
        <v>-3.3700312600172282</v>
      </c>
      <c r="N42" s="70">
        <f t="shared" ref="N42" si="35">+N39+N40</f>
        <v>-2.0577952316364332</v>
      </c>
      <c r="O42" s="70">
        <f t="shared" ref="O42:P42" si="36">+O39+O40</f>
        <v>3.6957548753335772</v>
      </c>
      <c r="P42" s="70">
        <f t="shared" si="36"/>
        <v>2.5746590516813228</v>
      </c>
      <c r="Q42" s="70">
        <f t="shared" ref="Q42:T42" si="37">+Q39+Q40</f>
        <v>-0.21740314237442249</v>
      </c>
      <c r="R42" s="70">
        <f t="shared" si="37"/>
        <v>5.2799190282615882</v>
      </c>
      <c r="S42" s="70">
        <f t="shared" si="37"/>
        <v>-4.7357551943859164</v>
      </c>
      <c r="T42" s="70">
        <f t="shared" si="37"/>
        <v>3.8181977080554717</v>
      </c>
      <c r="U42" s="70">
        <f t="shared" ref="U42:X42" si="38">+U39+U40</f>
        <v>-0.36589753808937786</v>
      </c>
      <c r="V42" s="70">
        <f t="shared" si="38"/>
        <v>-4.0895184427884317</v>
      </c>
      <c r="W42" s="70">
        <f t="shared" si="38"/>
        <v>-0.32760649589410917</v>
      </c>
      <c r="X42" s="70">
        <f t="shared" si="38"/>
        <v>0.79898857925546451</v>
      </c>
      <c r="Y42" s="67"/>
      <c r="Z42" s="70">
        <v>6.9968321718116471</v>
      </c>
      <c r="AA42" s="70">
        <v>2.2036875827603808</v>
      </c>
      <c r="AB42" s="70">
        <f t="shared" ref="AB42" si="39">+AB39+AB40</f>
        <v>0.84258743536128122</v>
      </c>
      <c r="AC42" s="70">
        <f t="shared" ref="AC42:AD42" si="40">+AC39+AC40</f>
        <v>4.1449583995566854</v>
      </c>
      <c r="AD42" s="70">
        <f t="shared" si="40"/>
        <v>-3.98403389751644</v>
      </c>
      <c r="AF42" s="81"/>
    </row>
    <row r="43" spans="2:35" x14ac:dyDescent="0.2">
      <c r="B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80"/>
      <c r="Z43" s="66"/>
      <c r="AA43" s="66"/>
      <c r="AB43" s="66"/>
      <c r="AC43" s="66"/>
      <c r="AD43" s="66"/>
    </row>
    <row r="44" spans="2:35" ht="15" x14ac:dyDescent="0.2">
      <c r="B44" s="76" t="s">
        <v>60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76"/>
      <c r="Z44" s="76"/>
      <c r="AA44" s="76"/>
      <c r="AB44" s="76"/>
      <c r="AC44" s="76"/>
      <c r="AD44" s="76"/>
    </row>
    <row r="45" spans="2:35" ht="15" x14ac:dyDescent="0.2">
      <c r="B45" s="65" t="s">
        <v>52</v>
      </c>
      <c r="D45" s="65" t="s">
        <v>147</v>
      </c>
      <c r="E45" s="65" t="s">
        <v>145</v>
      </c>
      <c r="F45" s="65" t="s">
        <v>135</v>
      </c>
      <c r="G45" s="65" t="s">
        <v>121</v>
      </c>
      <c r="H45" s="65" t="s">
        <v>120</v>
      </c>
      <c r="I45" s="65" t="s">
        <v>115</v>
      </c>
      <c r="J45" s="65" t="s">
        <v>118</v>
      </c>
      <c r="K45" s="65" t="s">
        <v>110</v>
      </c>
      <c r="L45" s="65" t="s">
        <v>98</v>
      </c>
      <c r="M45" s="65" t="s">
        <v>94</v>
      </c>
      <c r="N45" s="65" t="s">
        <v>111</v>
      </c>
      <c r="O45" s="65" t="s">
        <v>100</v>
      </c>
      <c r="P45" s="65" t="s">
        <v>101</v>
      </c>
      <c r="Q45" s="65" t="s">
        <v>89</v>
      </c>
      <c r="R45" s="65" t="s">
        <v>88</v>
      </c>
      <c r="S45" s="65" t="s">
        <v>87</v>
      </c>
      <c r="T45" s="65" t="s">
        <v>78</v>
      </c>
      <c r="U45" s="65" t="s">
        <v>81</v>
      </c>
      <c r="V45" s="65" t="s">
        <v>82</v>
      </c>
      <c r="W45" s="65" t="s">
        <v>83</v>
      </c>
      <c r="X45" s="65" t="s">
        <v>78</v>
      </c>
      <c r="Y45" s="77"/>
      <c r="Z45" s="65">
        <v>2020</v>
      </c>
      <c r="AA45" s="65">
        <v>2019</v>
      </c>
      <c r="AB45" s="65" t="s">
        <v>123</v>
      </c>
      <c r="AC45" s="65" t="s">
        <v>124</v>
      </c>
      <c r="AD45" s="65" t="s">
        <v>130</v>
      </c>
    </row>
    <row r="46" spans="2:35" ht="15" x14ac:dyDescent="0.2">
      <c r="B46" s="66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77"/>
      <c r="Z46" s="63"/>
      <c r="AA46" s="63"/>
      <c r="AB46" s="63"/>
      <c r="AC46" s="63"/>
      <c r="AD46" s="63"/>
    </row>
    <row r="47" spans="2:35" x14ac:dyDescent="0.2">
      <c r="B47" s="21" t="s">
        <v>54</v>
      </c>
      <c r="D47" s="67">
        <v>3249.2956235777688</v>
      </c>
      <c r="E47" s="67">
        <v>2579.6753206944923</v>
      </c>
      <c r="F47" s="67">
        <v>2138.64448230587</v>
      </c>
      <c r="G47" s="67">
        <v>1745.7597432778762</v>
      </c>
      <c r="H47" s="67">
        <v>2271.3550084954941</v>
      </c>
      <c r="I47" s="67">
        <v>2250.0071347909106</v>
      </c>
      <c r="J47" s="67">
        <v>2449.7039515253805</v>
      </c>
      <c r="K47" s="67">
        <v>2757.2786764676898</v>
      </c>
      <c r="L47" s="67">
        <v>2735.8281072735249</v>
      </c>
      <c r="M47" s="67">
        <f t="shared" ref="M47:P47" si="41">+M8+M25+M39</f>
        <v>2636.1298885982837</v>
      </c>
      <c r="N47" s="67">
        <f t="shared" si="41"/>
        <v>2999.2308354749662</v>
      </c>
      <c r="O47" s="67">
        <f t="shared" si="41"/>
        <v>3022.4346083611854</v>
      </c>
      <c r="P47" s="67">
        <f t="shared" si="41"/>
        <v>2797.0118472688837</v>
      </c>
      <c r="Q47" s="67">
        <f t="shared" ref="Q47:T47" si="42">+Q8+Q25+Q39</f>
        <v>2767.5078055770346</v>
      </c>
      <c r="R47" s="67">
        <f t="shared" si="42"/>
        <v>2535.024028730893</v>
      </c>
      <c r="S47" s="67">
        <f t="shared" si="42"/>
        <v>2322.6558735267736</v>
      </c>
      <c r="T47" s="67">
        <f t="shared" si="42"/>
        <v>2075.1080626842295</v>
      </c>
      <c r="U47" s="67">
        <f t="shared" ref="U47:X47" si="43">+U8+U25+U39</f>
        <v>1849.5813545719504</v>
      </c>
      <c r="V47" s="67">
        <f t="shared" si="43"/>
        <v>1856.0500856442006</v>
      </c>
      <c r="W47" s="67">
        <f t="shared" si="43"/>
        <v>1862.8414860604344</v>
      </c>
      <c r="X47" s="67">
        <f t="shared" si="43"/>
        <v>1655.5018587477527</v>
      </c>
      <c r="Y47" s="114"/>
      <c r="Z47" s="67">
        <v>8735.4345547737321</v>
      </c>
      <c r="AA47" s="67">
        <v>10192.817870057504</v>
      </c>
      <c r="AB47" s="67">
        <f t="shared" ref="AB47" si="44">+AB8+AB25+AB39</f>
        <v>11454.807179703319</v>
      </c>
      <c r="AC47" s="67">
        <f t="shared" ref="AC47:AD48" si="45">+AC8+AC25+AC39</f>
        <v>9700.2957705189274</v>
      </c>
      <c r="AD47" s="67">
        <f t="shared" si="45"/>
        <v>7223.9747850243384</v>
      </c>
      <c r="AE47" s="33"/>
      <c r="AF47" s="33"/>
      <c r="AG47" s="33"/>
      <c r="AH47" s="33"/>
      <c r="AI47" s="33"/>
    </row>
    <row r="48" spans="2:35" x14ac:dyDescent="0.2">
      <c r="B48" s="21" t="s">
        <v>7</v>
      </c>
      <c r="D48" s="67">
        <v>-2138.2511190700002</v>
      </c>
      <c r="E48" s="67">
        <v>-1914.0816903199993</v>
      </c>
      <c r="F48" s="67">
        <v>-1756.5656115800007</v>
      </c>
      <c r="G48" s="67">
        <v>-1508.7992695399996</v>
      </c>
      <c r="H48" s="67">
        <v>-1920.4767235699996</v>
      </c>
      <c r="I48" s="67">
        <v>-1943.3265582699999</v>
      </c>
      <c r="J48" s="67">
        <v>-2016.4005725799998</v>
      </c>
      <c r="K48" s="67">
        <v>-2277.6664573900002</v>
      </c>
      <c r="L48" s="67">
        <v>-2215.0465538300004</v>
      </c>
      <c r="M48" s="67">
        <f t="shared" ref="M48:N48" si="46">+M9+M26+M40</f>
        <v>-2059.8743722699996</v>
      </c>
      <c r="N48" s="67">
        <f t="shared" si="46"/>
        <v>-2078.2897029921965</v>
      </c>
      <c r="O48" s="67">
        <f t="shared" ref="O48:P48" si="47">+O9+O26+O40</f>
        <v>-2212.4385651845755</v>
      </c>
      <c r="P48" s="67">
        <f t="shared" si="47"/>
        <v>-2132.724922843227</v>
      </c>
      <c r="Q48" s="67">
        <f t="shared" ref="Q48:T48" si="48">+Q9+Q26+Q40</f>
        <v>-2170.9325484133151</v>
      </c>
      <c r="R48" s="67">
        <f t="shared" si="48"/>
        <v>-1972.4535330199997</v>
      </c>
      <c r="S48" s="67">
        <f t="shared" si="48"/>
        <v>-1728.1771817700003</v>
      </c>
      <c r="T48" s="67">
        <f t="shared" si="48"/>
        <v>-1531.4619902500003</v>
      </c>
      <c r="U48" s="67">
        <f t="shared" ref="U48:X48" si="49">+U9+U26+U40</f>
        <v>-1416.5759764799993</v>
      </c>
      <c r="V48" s="67">
        <f t="shared" si="49"/>
        <v>-1291.2775550000001</v>
      </c>
      <c r="W48" s="67">
        <f t="shared" si="49"/>
        <v>-1389.7273167900003</v>
      </c>
      <c r="X48" s="67">
        <f t="shared" si="49"/>
        <v>-1286.8086470499998</v>
      </c>
      <c r="Y48" s="67"/>
      <c r="Z48" s="67">
        <v>-7099.9232950099995</v>
      </c>
      <c r="AA48" s="67">
        <v>-8452.4401420700015</v>
      </c>
      <c r="AB48" s="67">
        <f t="shared" ref="AB48" si="50">+AB9+AB26+AB40</f>
        <v>-8483.3275632899986</v>
      </c>
      <c r="AC48" s="67">
        <f t="shared" si="45"/>
        <v>-7403.0252534533165</v>
      </c>
      <c r="AD48" s="67">
        <f t="shared" si="45"/>
        <v>-5384.3894953199988</v>
      </c>
      <c r="AE48" s="33"/>
      <c r="AF48" s="33"/>
      <c r="AG48" s="33"/>
      <c r="AH48" s="33"/>
      <c r="AI48" s="33"/>
    </row>
    <row r="49" spans="2:35" x14ac:dyDescent="0.2">
      <c r="B49" s="21" t="s">
        <v>55</v>
      </c>
      <c r="D49" s="67">
        <v>-210.36700696999998</v>
      </c>
      <c r="E49" s="67">
        <v>-196.74640601999999</v>
      </c>
      <c r="F49" s="67">
        <v>-183.09347194000003</v>
      </c>
      <c r="G49" s="67">
        <v>-171.45054601000001</v>
      </c>
      <c r="H49" s="67">
        <v>-211.59112977999999</v>
      </c>
      <c r="I49" s="67">
        <v>-222.92731979880199</v>
      </c>
      <c r="J49" s="67">
        <v>-211.86554439713899</v>
      </c>
      <c r="K49" s="67">
        <v>-243.63356798339569</v>
      </c>
      <c r="L49" s="67">
        <v>-219.04871773066327</v>
      </c>
      <c r="M49" s="67">
        <f>+M10+M27</f>
        <v>-202.02485707999998</v>
      </c>
      <c r="N49" s="67">
        <f t="shared" ref="N49" si="51">+N10+N27</f>
        <v>-216.91738466823566</v>
      </c>
      <c r="O49" s="67">
        <f t="shared" ref="O49:P49" si="52">+O10+O27</f>
        <v>-233.99204689853468</v>
      </c>
      <c r="P49" s="67">
        <f t="shared" si="52"/>
        <v>-223.82936085322967</v>
      </c>
      <c r="Q49" s="67">
        <f t="shared" ref="Q49:T49" si="53">+Q10+Q27</f>
        <v>-251.67491337999999</v>
      </c>
      <c r="R49" s="67">
        <f t="shared" si="53"/>
        <v>-211.24938266000001</v>
      </c>
      <c r="S49" s="67">
        <f t="shared" si="53"/>
        <v>-189.04740997000002</v>
      </c>
      <c r="T49" s="67">
        <f t="shared" si="53"/>
        <v>-172.27549909999999</v>
      </c>
      <c r="U49" s="67">
        <f t="shared" ref="U49:X49" si="54">+U10+U27</f>
        <v>-175.46400129999998</v>
      </c>
      <c r="V49" s="67">
        <f t="shared" si="54"/>
        <v>-168.44282033000002</v>
      </c>
      <c r="W49" s="67">
        <f t="shared" si="54"/>
        <v>-180.02011203999999</v>
      </c>
      <c r="X49" s="67">
        <f t="shared" si="54"/>
        <v>-164.01555218000001</v>
      </c>
      <c r="Y49" s="67"/>
      <c r="Z49" s="67">
        <v>-762.88155374999997</v>
      </c>
      <c r="AA49" s="67">
        <v>-897.47514990999991</v>
      </c>
      <c r="AB49" s="67">
        <f t="shared" ref="AB49" si="55">+AB10+AB27</f>
        <v>-876.76364950000004</v>
      </c>
      <c r="AC49" s="67">
        <f t="shared" ref="AC49:AD50" si="56">+AC10+AC27</f>
        <v>-824.2472051100001</v>
      </c>
      <c r="AD49" s="67">
        <f t="shared" si="56"/>
        <v>-687.94248585000003</v>
      </c>
      <c r="AE49" s="33"/>
      <c r="AF49" s="33"/>
      <c r="AG49" s="33"/>
      <c r="AH49" s="33"/>
      <c r="AI49" s="33"/>
    </row>
    <row r="50" spans="2:35" ht="28.5" x14ac:dyDescent="0.2">
      <c r="B50" s="21" t="s">
        <v>10</v>
      </c>
      <c r="D50" s="68">
        <v>5.094820239999998</v>
      </c>
      <c r="E50" s="68">
        <v>208.34406043999999</v>
      </c>
      <c r="F50" s="68">
        <v>2.0365619599999971</v>
      </c>
      <c r="G50" s="68">
        <v>7.3831180000000551E-2</v>
      </c>
      <c r="H50" s="68">
        <v>-3.6112287900000011</v>
      </c>
      <c r="I50" s="68">
        <v>8.4949911299999883</v>
      </c>
      <c r="J50" s="68">
        <v>7.1805531100000026</v>
      </c>
      <c r="K50" s="68">
        <v>0.43405708000000098</v>
      </c>
      <c r="L50" s="68">
        <v>5.5534632499999992</v>
      </c>
      <c r="M50" s="68">
        <f>+M11+M28</f>
        <v>8.4681884500000368</v>
      </c>
      <c r="N50" s="68">
        <f t="shared" ref="N50" si="57">+N11+N28</f>
        <v>4.9092332718631475</v>
      </c>
      <c r="O50" s="68">
        <f t="shared" ref="O50:P50" si="58">+O11+O28</f>
        <v>-5.498746699964717</v>
      </c>
      <c r="P50" s="68">
        <f t="shared" si="58"/>
        <v>5.7773665081016183</v>
      </c>
      <c r="Q50" s="68">
        <f t="shared" ref="Q50:T50" si="59">+Q11+Q28</f>
        <v>5.0643977500000448</v>
      </c>
      <c r="R50" s="68">
        <f t="shared" si="59"/>
        <v>-1.4754969842011025</v>
      </c>
      <c r="S50" s="68">
        <f t="shared" si="59"/>
        <v>-12.609367130000004</v>
      </c>
      <c r="T50" s="68">
        <f t="shared" si="59"/>
        <v>-7.2199369499999975</v>
      </c>
      <c r="U50" s="68">
        <f t="shared" ref="U50:X50" si="60">+U11+U28</f>
        <v>-10.840702679999998</v>
      </c>
      <c r="V50" s="68">
        <f t="shared" si="60"/>
        <v>2.8162067299999882</v>
      </c>
      <c r="W50" s="68">
        <f t="shared" si="60"/>
        <v>0.42013178000000584</v>
      </c>
      <c r="X50" s="68">
        <f t="shared" si="60"/>
        <v>-2.3206782499999967</v>
      </c>
      <c r="Y50" s="67"/>
      <c r="Z50" s="68">
        <v>206.84322478999999</v>
      </c>
      <c r="AA50" s="68">
        <v>21.663064569999992</v>
      </c>
      <c r="AB50" s="68">
        <f t="shared" ref="AB50" si="61">+AB11+AB28</f>
        <v>13.656041530000085</v>
      </c>
      <c r="AC50" s="68">
        <f t="shared" si="56"/>
        <v>-16.24040331420106</v>
      </c>
      <c r="AD50" s="68">
        <f t="shared" si="56"/>
        <v>-9.9250424200000005</v>
      </c>
      <c r="AE50" s="33"/>
      <c r="AF50" s="33"/>
      <c r="AG50" s="33"/>
      <c r="AH50" s="33"/>
      <c r="AI50" s="33"/>
    </row>
    <row r="51" spans="2:35" x14ac:dyDescent="0.2">
      <c r="B51" s="21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7"/>
      <c r="Z51" s="69"/>
      <c r="AA51" s="69"/>
      <c r="AB51" s="69"/>
      <c r="AC51" s="69"/>
      <c r="AD51" s="69"/>
      <c r="AE51" s="33"/>
      <c r="AF51" s="33"/>
      <c r="AG51" s="33"/>
      <c r="AH51" s="33"/>
      <c r="AI51" s="33"/>
    </row>
    <row r="52" spans="2:35" s="71" customFormat="1" ht="15" x14ac:dyDescent="0.25">
      <c r="B52" s="70" t="s">
        <v>11</v>
      </c>
      <c r="D52" s="70">
        <v>905.77231777776865</v>
      </c>
      <c r="E52" s="70">
        <v>677.19128479449296</v>
      </c>
      <c r="F52" s="70">
        <v>201.02196074586934</v>
      </c>
      <c r="G52" s="70">
        <v>65.583758907876543</v>
      </c>
      <c r="H52" s="70">
        <v>135.67592635549443</v>
      </c>
      <c r="I52" s="70">
        <v>92.24824785210879</v>
      </c>
      <c r="J52" s="70">
        <v>228.61838765824172</v>
      </c>
      <c r="K52" s="70">
        <v>236.4127081742939</v>
      </c>
      <c r="L52" s="70">
        <v>307.28629896286117</v>
      </c>
      <c r="M52" s="70">
        <f t="shared" ref="M52" si="62">+SUM(M47:M50)</f>
        <v>382.69884769828417</v>
      </c>
      <c r="N52" s="70">
        <f t="shared" ref="N52" si="63">+SUM(N47:N50)</f>
        <v>708.93298108639726</v>
      </c>
      <c r="O52" s="70">
        <f t="shared" ref="O52:P52" si="64">+SUM(O47:O50)</f>
        <v>570.50524957811047</v>
      </c>
      <c r="P52" s="70">
        <f t="shared" si="64"/>
        <v>446.23493008052867</v>
      </c>
      <c r="Q52" s="70">
        <f t="shared" ref="Q52:T52" si="65">+SUM(Q47:Q50)</f>
        <v>349.96474153371952</v>
      </c>
      <c r="R52" s="70">
        <f t="shared" si="65"/>
        <v>349.84561606669212</v>
      </c>
      <c r="S52" s="70">
        <f t="shared" si="65"/>
        <v>392.82191465677329</v>
      </c>
      <c r="T52" s="70">
        <f t="shared" si="65"/>
        <v>364.15063638422919</v>
      </c>
      <c r="U52" s="70">
        <f t="shared" ref="U52:X52" si="66">+SUM(U47:U50)</f>
        <v>246.70067411195117</v>
      </c>
      <c r="V52" s="70">
        <f t="shared" si="66"/>
        <v>399.14591704420047</v>
      </c>
      <c r="W52" s="70">
        <f t="shared" si="66"/>
        <v>293.51418901043417</v>
      </c>
      <c r="X52" s="70">
        <f t="shared" si="66"/>
        <v>202.35698126775299</v>
      </c>
      <c r="Y52" s="67"/>
      <c r="Z52" s="70">
        <v>1079.4729308037333</v>
      </c>
      <c r="AA52" s="70">
        <v>864.56564264750477</v>
      </c>
      <c r="AB52" s="70">
        <f t="shared" ref="AB52" si="67">+SUM(AB47:AB50)</f>
        <v>2108.3720084433203</v>
      </c>
      <c r="AC52" s="70">
        <f t="shared" ref="AC52" si="68">+SUM(AC47:AC50)</f>
        <v>1456.7829086414097</v>
      </c>
      <c r="AD52" s="70">
        <f t="shared" ref="AD52" si="69">+SUM(AD47:AD50)</f>
        <v>1141.7177614343395</v>
      </c>
      <c r="AE52" s="33"/>
      <c r="AF52" s="33"/>
      <c r="AG52" s="33"/>
      <c r="AH52" s="33"/>
      <c r="AI52" s="82"/>
    </row>
    <row r="53" spans="2:35" x14ac:dyDescent="0.2">
      <c r="B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67"/>
      <c r="Z53" s="73"/>
      <c r="AA53" s="73"/>
      <c r="AB53" s="73"/>
      <c r="AC53" s="73"/>
      <c r="AD53" s="73"/>
      <c r="AE53" s="33"/>
      <c r="AF53" s="33"/>
      <c r="AG53" s="33"/>
      <c r="AH53" s="33"/>
      <c r="AI53" s="33"/>
    </row>
    <row r="54" spans="2:35" ht="28.5" x14ac:dyDescent="0.2">
      <c r="B54" s="21" t="s">
        <v>146</v>
      </c>
      <c r="D54" s="67">
        <v>151.58446641</v>
      </c>
      <c r="E54" s="67">
        <v>32.003860410000001</v>
      </c>
      <c r="F54" s="67">
        <v>152.36193496000001</v>
      </c>
      <c r="G54" s="67">
        <v>158.30054799999999</v>
      </c>
      <c r="H54" s="67">
        <v>166.39198218999999</v>
      </c>
      <c r="I54" s="67">
        <v>170.83468643</v>
      </c>
      <c r="J54" s="67">
        <v>159.38997714999999</v>
      </c>
      <c r="K54" s="67">
        <v>168.14864175</v>
      </c>
      <c r="L54" s="67">
        <v>162.73999155999999</v>
      </c>
      <c r="M54" s="67">
        <f t="shared" ref="M54:N54" si="70">+M15+M32</f>
        <v>130.12380019000003</v>
      </c>
      <c r="N54" s="67">
        <f t="shared" si="70"/>
        <v>147.53056115708983</v>
      </c>
      <c r="O54" s="67">
        <f t="shared" ref="O54:P54" si="71">+O15+O32</f>
        <v>154.38471692570863</v>
      </c>
      <c r="P54" s="67">
        <f t="shared" si="71"/>
        <v>157.26020986720152</v>
      </c>
      <c r="Q54" s="67">
        <f t="shared" ref="Q54:T54" si="72">+Q15+Q32</f>
        <v>152.36615122999996</v>
      </c>
      <c r="R54" s="67">
        <f t="shared" si="72"/>
        <v>116.29572626000001</v>
      </c>
      <c r="S54" s="67">
        <f t="shared" si="72"/>
        <v>105.03441285999999</v>
      </c>
      <c r="T54" s="67">
        <f t="shared" si="72"/>
        <v>100.60229216</v>
      </c>
      <c r="U54" s="67">
        <f t="shared" ref="U54:X54" si="73">+U15+U32</f>
        <v>103.86511128999999</v>
      </c>
      <c r="V54" s="67">
        <f t="shared" si="73"/>
        <v>103.10302169000001</v>
      </c>
      <c r="W54" s="67">
        <f t="shared" si="73"/>
        <v>99.253909169999986</v>
      </c>
      <c r="X54" s="67">
        <f t="shared" si="73"/>
        <v>100.66774323999999</v>
      </c>
      <c r="Y54" s="67"/>
      <c r="Z54" s="67">
        <v>445.05060474000004</v>
      </c>
      <c r="AA54" s="67">
        <v>661.11329689000002</v>
      </c>
      <c r="AB54" s="67">
        <f>+AB15+AB32</f>
        <v>589.29928814000004</v>
      </c>
      <c r="AC54" s="67">
        <f>+AC15+AC32</f>
        <v>474.29858251000002</v>
      </c>
      <c r="AD54" s="67">
        <f t="shared" ref="AD54" si="74">+AD15+AD32</f>
        <v>406.88978538999999</v>
      </c>
      <c r="AE54" s="33"/>
      <c r="AF54" s="33"/>
      <c r="AG54" s="33"/>
      <c r="AH54" s="33"/>
      <c r="AI54" s="33"/>
    </row>
    <row r="55" spans="2:35" x14ac:dyDescent="0.2">
      <c r="B55" s="72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8"/>
      <c r="Z55" s="73"/>
      <c r="AA55" s="73"/>
      <c r="AB55" s="73"/>
      <c r="AC55" s="73"/>
      <c r="AD55" s="73"/>
      <c r="AE55" s="33"/>
      <c r="AF55" s="33"/>
      <c r="AG55" s="33"/>
      <c r="AH55" s="33"/>
      <c r="AI55" s="33"/>
    </row>
    <row r="56" spans="2:35" s="71" customFormat="1" ht="15" x14ac:dyDescent="0.25">
      <c r="B56" s="74" t="s">
        <v>57</v>
      </c>
      <c r="D56" s="74">
        <v>1057.3567841877687</v>
      </c>
      <c r="E56" s="74">
        <v>645.18742438449294</v>
      </c>
      <c r="F56" s="74">
        <v>353.38389570586935</v>
      </c>
      <c r="G56" s="74">
        <v>223.88430690787652</v>
      </c>
      <c r="H56" s="74">
        <v>302.06790854549445</v>
      </c>
      <c r="I56" s="74">
        <v>263.08293428210879</v>
      </c>
      <c r="J56" s="74">
        <v>388.00836480824171</v>
      </c>
      <c r="K56" s="74">
        <v>404.56134992429389</v>
      </c>
      <c r="L56" s="74">
        <v>470.02629052286113</v>
      </c>
      <c r="M56" s="74">
        <f t="shared" ref="M56" si="75">+M52+M54</f>
        <v>512.82264788828422</v>
      </c>
      <c r="N56" s="74">
        <f t="shared" ref="N56" si="76">+N52+N54</f>
        <v>856.46354224348715</v>
      </c>
      <c r="O56" s="74">
        <f t="shared" ref="O56:P56" si="77">+O52+O54</f>
        <v>724.8899665038191</v>
      </c>
      <c r="P56" s="74">
        <f t="shared" si="77"/>
        <v>603.49513994773019</v>
      </c>
      <c r="Q56" s="74">
        <f t="shared" ref="Q56:T56" si="78">+Q52+Q54</f>
        <v>502.33089276371948</v>
      </c>
      <c r="R56" s="74">
        <f t="shared" si="78"/>
        <v>466.1413423266921</v>
      </c>
      <c r="S56" s="74">
        <f t="shared" si="78"/>
        <v>497.85632751677326</v>
      </c>
      <c r="T56" s="74">
        <f t="shared" si="78"/>
        <v>464.75292854422918</v>
      </c>
      <c r="U56" s="74">
        <f t="shared" ref="U56:X56" si="79">+U52+U54</f>
        <v>350.56578540195119</v>
      </c>
      <c r="V56" s="74">
        <f t="shared" si="79"/>
        <v>502.24893873420046</v>
      </c>
      <c r="W56" s="74">
        <f t="shared" si="79"/>
        <v>392.76809818043415</v>
      </c>
      <c r="X56" s="74">
        <f t="shared" si="79"/>
        <v>303.02472450775298</v>
      </c>
      <c r="Y56" s="79"/>
      <c r="Z56" s="74">
        <v>1524.5235355437333</v>
      </c>
      <c r="AA56" s="74">
        <v>1525.6789395375054</v>
      </c>
      <c r="AB56" s="74">
        <f t="shared" ref="AB56" si="80">+AB52+AB54</f>
        <v>2697.6712965833203</v>
      </c>
      <c r="AC56" s="74">
        <f t="shared" ref="AC56:AD56" si="81">+AC52+AC54</f>
        <v>1931.0814911514096</v>
      </c>
      <c r="AD56" s="74">
        <f t="shared" si="81"/>
        <v>1548.6075468243396</v>
      </c>
      <c r="AE56" s="82"/>
      <c r="AF56" s="33"/>
      <c r="AG56" s="82"/>
      <c r="AH56" s="82"/>
      <c r="AI56" s="82"/>
    </row>
    <row r="58" spans="2:35" x14ac:dyDescent="0.2">
      <c r="B58" s="6" t="s">
        <v>96</v>
      </c>
    </row>
    <row r="59" spans="2:35" x14ac:dyDescent="0.2">
      <c r="B59" s="6" t="s">
        <v>103</v>
      </c>
    </row>
    <row r="60" spans="2:35" x14ac:dyDescent="0.2">
      <c r="B60" s="6" t="s">
        <v>117</v>
      </c>
    </row>
    <row r="61" spans="2:35" x14ac:dyDescent="0.2">
      <c r="B61" s="6" t="s">
        <v>129</v>
      </c>
    </row>
    <row r="62" spans="2:35" x14ac:dyDescent="0.2">
      <c r="B62" s="6" t="s">
        <v>128</v>
      </c>
    </row>
    <row r="63" spans="2:35" x14ac:dyDescent="0.2">
      <c r="B63" s="6" t="s">
        <v>127</v>
      </c>
    </row>
    <row r="64" spans="2:35" x14ac:dyDescent="0.2">
      <c r="B64" s="7" t="s">
        <v>126</v>
      </c>
    </row>
    <row r="65" spans="2:2" x14ac:dyDescent="0.2">
      <c r="B65" s="7"/>
    </row>
  </sheetData>
  <pageMargins left="0.7" right="0.7" top="0.75" bottom="0.75" header="0.3" footer="0.3"/>
  <pageSetup scale="37" orientation="portrait" r:id="rId1"/>
  <colBreaks count="1" manualBreakCount="1">
    <brk id="24" max="58" man="1"/>
  </colBreaks>
  <ignoredErrors>
    <ignoredError sqref="Z19:Z22 Z43:Z46 Z36:Z38 Z57:Z7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44"/>
  <sheetViews>
    <sheetView showGridLines="0" zoomScale="90" zoomScaleNormal="90" zoomScaleSheetLayoutView="8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baseColWidth="10" defaultColWidth="9.140625" defaultRowHeight="14.25" x14ac:dyDescent="0.2"/>
  <cols>
    <col min="1" max="1" width="35.140625" style="3" customWidth="1"/>
    <col min="2" max="2" width="2.7109375" style="3" customWidth="1"/>
    <col min="3" max="8" width="10.5703125" style="3" bestFit="1" customWidth="1"/>
    <col min="9" max="9" width="13.28515625" style="3" bestFit="1" customWidth="1"/>
    <col min="10" max="10" width="12.140625" style="3" bestFit="1" customWidth="1"/>
    <col min="11" max="23" width="10.5703125" style="3" bestFit="1" customWidth="1"/>
    <col min="24" max="24" width="2.85546875" style="3" customWidth="1"/>
    <col min="25" max="28" width="11.85546875" style="3" bestFit="1" customWidth="1"/>
    <col min="29" max="29" width="10.5703125" style="3" bestFit="1" customWidth="1"/>
    <col min="30" max="16384" width="9.140625" style="3"/>
  </cols>
  <sheetData>
    <row r="1" spans="1:33" ht="15.75" x14ac:dyDescent="0.2">
      <c r="A1" s="1" t="s">
        <v>61</v>
      </c>
      <c r="B1" s="2"/>
    </row>
    <row r="3" spans="1:33" ht="15" x14ac:dyDescent="0.2">
      <c r="A3" s="83" t="s">
        <v>62</v>
      </c>
      <c r="B3" s="7"/>
      <c r="X3" s="83"/>
    </row>
    <row r="4" spans="1:33" ht="15" x14ac:dyDescent="0.2">
      <c r="A4" s="84" t="s">
        <v>63</v>
      </c>
      <c r="C4" s="85" t="s">
        <v>147</v>
      </c>
      <c r="D4" s="85" t="s">
        <v>145</v>
      </c>
      <c r="E4" s="85" t="s">
        <v>135</v>
      </c>
      <c r="F4" s="85" t="s">
        <v>121</v>
      </c>
      <c r="G4" s="85" t="s">
        <v>120</v>
      </c>
      <c r="H4" s="85" t="s">
        <v>115</v>
      </c>
      <c r="I4" s="85" t="s">
        <v>119</v>
      </c>
      <c r="J4" s="85" t="s">
        <v>112</v>
      </c>
      <c r="K4" s="85" t="s">
        <v>95</v>
      </c>
      <c r="L4" s="65" t="s">
        <v>94</v>
      </c>
      <c r="M4" s="65" t="s">
        <v>99</v>
      </c>
      <c r="N4" s="65" t="s">
        <v>100</v>
      </c>
      <c r="O4" s="65" t="s">
        <v>101</v>
      </c>
      <c r="P4" s="65" t="s">
        <v>89</v>
      </c>
      <c r="Q4" s="65" t="s">
        <v>88</v>
      </c>
      <c r="R4" s="65" t="s">
        <v>87</v>
      </c>
      <c r="S4" s="65" t="s">
        <v>86</v>
      </c>
      <c r="T4" s="65" t="s">
        <v>81</v>
      </c>
      <c r="U4" s="65" t="s">
        <v>82</v>
      </c>
      <c r="V4" s="65" t="s">
        <v>83</v>
      </c>
      <c r="W4" s="65" t="s">
        <v>84</v>
      </c>
      <c r="X4" s="86"/>
      <c r="Y4" s="87">
        <v>2020</v>
      </c>
      <c r="Z4" s="87">
        <v>2019</v>
      </c>
      <c r="AA4" s="87">
        <v>2018</v>
      </c>
      <c r="AB4" s="87">
        <v>2017</v>
      </c>
      <c r="AC4" s="87">
        <v>2016</v>
      </c>
    </row>
    <row r="5" spans="1:33" ht="15" x14ac:dyDescent="0.2">
      <c r="A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90"/>
      <c r="Y5" s="89"/>
      <c r="Z5" s="89"/>
      <c r="AA5" s="89"/>
      <c r="AB5" s="89"/>
      <c r="AC5" s="89"/>
    </row>
    <row r="6" spans="1:33" x14ac:dyDescent="0.2">
      <c r="A6" s="91" t="s">
        <v>64</v>
      </c>
      <c r="C6" s="98">
        <v>1698.7843620700005</v>
      </c>
      <c r="D6" s="98">
        <v>1643.4380812709996</v>
      </c>
      <c r="E6" s="98">
        <v>1445.0997622490006</v>
      </c>
      <c r="F6" s="98">
        <v>1174.5917051520007</v>
      </c>
      <c r="G6" s="98">
        <v>1649.5452811930015</v>
      </c>
      <c r="H6" s="98">
        <v>1543.6832306549991</v>
      </c>
      <c r="I6" s="98">
        <v>1628.5893871516462</v>
      </c>
      <c r="J6" s="98">
        <v>1569.2554500180124</v>
      </c>
      <c r="K6" s="98">
        <v>1563.4374954379916</v>
      </c>
      <c r="L6" s="98">
        <v>1523.3523102667114</v>
      </c>
      <c r="M6" s="98">
        <v>1525.2414385235543</v>
      </c>
      <c r="N6" s="98">
        <v>1721.7168502200395</v>
      </c>
      <c r="O6" s="98">
        <v>1774.5253837100015</v>
      </c>
      <c r="P6" s="98">
        <v>1614.3961935100033</v>
      </c>
      <c r="Q6" s="98">
        <v>1625.0168029700017</v>
      </c>
      <c r="R6" s="98">
        <v>1720.4105343099995</v>
      </c>
      <c r="S6" s="98">
        <v>1663.0191540700005</v>
      </c>
      <c r="T6" s="98">
        <v>1524.8499994100009</v>
      </c>
      <c r="U6" s="98">
        <v>1529.4328094900013</v>
      </c>
      <c r="V6" s="98">
        <v>1754.2390741999991</v>
      </c>
      <c r="W6" s="98">
        <v>1596.6369907499991</v>
      </c>
      <c r="X6" s="99"/>
      <c r="Y6" s="98">
        <v>5912.6748298650027</v>
      </c>
      <c r="Z6" s="98">
        <v>6304.9655632626491</v>
      </c>
      <c r="AA6" s="98">
        <v>6544.8359827203067</v>
      </c>
      <c r="AB6" s="98">
        <v>6622.8426848600047</v>
      </c>
      <c r="AC6" s="98">
        <v>6405.1588738500004</v>
      </c>
      <c r="AE6" s="94"/>
      <c r="AF6" s="94"/>
      <c r="AG6" s="94"/>
    </row>
    <row r="7" spans="1:33" x14ac:dyDescent="0.2">
      <c r="A7" s="91" t="s">
        <v>65</v>
      </c>
      <c r="C7" s="98">
        <v>622.62258199999997</v>
      </c>
      <c r="D7" s="98">
        <v>653.45812399999988</v>
      </c>
      <c r="E7" s="98">
        <v>546.82565799999998</v>
      </c>
      <c r="F7" s="98">
        <v>343.75388300000009</v>
      </c>
      <c r="G7" s="98">
        <v>379.59217199999961</v>
      </c>
      <c r="H7" s="98">
        <v>484.42161699999974</v>
      </c>
      <c r="I7" s="98">
        <v>503.82942499999984</v>
      </c>
      <c r="J7" s="98">
        <v>507.77982199999991</v>
      </c>
      <c r="K7" s="98">
        <v>442.26259600000014</v>
      </c>
      <c r="L7" s="98">
        <v>505.09167099999979</v>
      </c>
      <c r="M7" s="98">
        <v>546.45999802105518</v>
      </c>
      <c r="N7" s="98">
        <v>604.15624300000036</v>
      </c>
      <c r="O7" s="98">
        <v>645.34325099999887</v>
      </c>
      <c r="P7" s="98">
        <v>645.16068500000097</v>
      </c>
      <c r="Q7" s="98">
        <v>666.32602000000043</v>
      </c>
      <c r="R7" s="98">
        <v>599.41778000000011</v>
      </c>
      <c r="S7" s="98">
        <v>545.07771299999979</v>
      </c>
      <c r="T7" s="98">
        <v>577.50655600000005</v>
      </c>
      <c r="U7" s="98">
        <v>535.27643199999977</v>
      </c>
      <c r="V7" s="98">
        <v>548.96125999999936</v>
      </c>
      <c r="W7" s="98">
        <v>559.04107299999998</v>
      </c>
      <c r="X7" s="101"/>
      <c r="Y7" s="98">
        <v>1923.6298369999995</v>
      </c>
      <c r="Z7" s="98">
        <v>1938.2934599999996</v>
      </c>
      <c r="AA7" s="98">
        <v>2301.051163021054</v>
      </c>
      <c r="AB7" s="98">
        <v>2455.9821980000015</v>
      </c>
      <c r="AC7" s="98">
        <v>2220.7853209999994</v>
      </c>
      <c r="AE7" s="94"/>
      <c r="AF7" s="94"/>
      <c r="AG7" s="94"/>
    </row>
    <row r="8" spans="1:33" x14ac:dyDescent="0.2">
      <c r="A8" s="91" t="s">
        <v>66</v>
      </c>
      <c r="C8" s="98">
        <v>778.03165708609731</v>
      </c>
      <c r="D8" s="98">
        <v>770.53064483648404</v>
      </c>
      <c r="E8" s="98">
        <v>853.08625563201281</v>
      </c>
      <c r="F8" s="98">
        <v>930.72052853594778</v>
      </c>
      <c r="G8" s="98">
        <v>968.87832794812698</v>
      </c>
      <c r="H8" s="98">
        <v>889.18617589767223</v>
      </c>
      <c r="I8" s="98">
        <v>924.34056759657642</v>
      </c>
      <c r="J8" s="98">
        <v>1255.6619997605512</v>
      </c>
      <c r="K8" s="98">
        <v>1198.839936678507</v>
      </c>
      <c r="L8" s="98">
        <v>935.16783297536324</v>
      </c>
      <c r="M8" s="98">
        <v>1071.2806267222927</v>
      </c>
      <c r="N8" s="98">
        <v>995.77685812556194</v>
      </c>
      <c r="O8" s="98">
        <v>1102.9631674237021</v>
      </c>
      <c r="P8" s="98">
        <v>1151.2071055081947</v>
      </c>
      <c r="Q8" s="98">
        <v>778.82684822483259</v>
      </c>
      <c r="R8" s="98">
        <v>320.99040304138981</v>
      </c>
      <c r="S8" s="98">
        <v>266.72011806925281</v>
      </c>
      <c r="T8" s="98">
        <v>275.59887208971901</v>
      </c>
      <c r="U8" s="98">
        <v>283.1498238325475</v>
      </c>
      <c r="V8" s="98">
        <v>304.52054321240382</v>
      </c>
      <c r="W8" s="98">
        <v>274.83357175248597</v>
      </c>
      <c r="X8" s="99"/>
      <c r="Y8" s="98">
        <v>3523.2157569525716</v>
      </c>
      <c r="Z8" s="98">
        <v>4268.0286799333071</v>
      </c>
      <c r="AA8" s="98">
        <v>4105.1884852469202</v>
      </c>
      <c r="AB8" s="98">
        <v>2517.7444748436701</v>
      </c>
      <c r="AC8" s="98">
        <v>1138.1028108871562</v>
      </c>
      <c r="AE8" s="94"/>
      <c r="AF8" s="94"/>
      <c r="AG8" s="94"/>
    </row>
    <row r="9" spans="1:33" x14ac:dyDescent="0.2">
      <c r="A9" s="95" t="s">
        <v>67</v>
      </c>
      <c r="C9" s="102">
        <v>3099.4386011560978</v>
      </c>
      <c r="D9" s="102">
        <v>3067.4268501074835</v>
      </c>
      <c r="E9" s="102">
        <v>2845.0116758810136</v>
      </c>
      <c r="F9" s="102">
        <v>2449.0661166879486</v>
      </c>
      <c r="G9" s="102">
        <v>2998.0157811411282</v>
      </c>
      <c r="H9" s="102">
        <v>2917.291023552671</v>
      </c>
      <c r="I9" s="102">
        <v>3056.7593797482223</v>
      </c>
      <c r="J9" s="102">
        <v>3332.6972717785634</v>
      </c>
      <c r="K9" s="102">
        <v>3204.5400281164989</v>
      </c>
      <c r="L9" s="102">
        <f t="shared" ref="L9" si="0">+SUM(L6:L8)</f>
        <v>2963.6118142420742</v>
      </c>
      <c r="M9" s="102">
        <f t="shared" ref="M9" si="1">+SUM(M6:M8)</f>
        <v>3142.9820632669021</v>
      </c>
      <c r="N9" s="102">
        <f t="shared" ref="N9:O9" si="2">+SUM(N6:N8)</f>
        <v>3321.6499513456015</v>
      </c>
      <c r="O9" s="102">
        <f t="shared" si="2"/>
        <v>3522.8318021337022</v>
      </c>
      <c r="P9" s="102">
        <f t="shared" ref="P9:S9" si="3">+SUM(P6:P8)</f>
        <v>3410.7639840181987</v>
      </c>
      <c r="Q9" s="102">
        <f t="shared" si="3"/>
        <v>3070.1696711948348</v>
      </c>
      <c r="R9" s="102">
        <f t="shared" si="3"/>
        <v>2640.8187173513898</v>
      </c>
      <c r="S9" s="102">
        <f t="shared" si="3"/>
        <v>2474.8169851392531</v>
      </c>
      <c r="T9" s="102">
        <f t="shared" ref="T9:W9" si="4">+SUM(T6:T8)</f>
        <v>2377.9554274997199</v>
      </c>
      <c r="U9" s="102">
        <f t="shared" si="4"/>
        <v>2347.8590653225488</v>
      </c>
      <c r="V9" s="102">
        <f t="shared" si="4"/>
        <v>2607.7208774124024</v>
      </c>
      <c r="W9" s="102">
        <f t="shared" si="4"/>
        <v>2430.5116355024852</v>
      </c>
      <c r="X9" s="101"/>
      <c r="Y9" s="102">
        <v>11359.520423817574</v>
      </c>
      <c r="Z9" s="102">
        <v>12511.287703195954</v>
      </c>
      <c r="AA9" s="102">
        <v>12951.075630988282</v>
      </c>
      <c r="AB9" s="102">
        <v>11596.569357703676</v>
      </c>
      <c r="AC9" s="102">
        <v>9764.0470057371549</v>
      </c>
      <c r="AE9" s="94"/>
      <c r="AF9" s="94"/>
      <c r="AG9" s="94"/>
    </row>
    <row r="10" spans="1:33" x14ac:dyDescent="0.2">
      <c r="A10" s="95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101"/>
      <c r="Y10" s="98"/>
      <c r="Z10" s="98"/>
      <c r="AA10" s="98"/>
      <c r="AB10" s="98"/>
      <c r="AC10" s="98"/>
      <c r="AE10" s="94"/>
      <c r="AF10" s="94"/>
    </row>
    <row r="11" spans="1:33" x14ac:dyDescent="0.2">
      <c r="A11" s="95" t="s">
        <v>68</v>
      </c>
      <c r="C11" s="98">
        <v>1034.534486</v>
      </c>
      <c r="D11" s="98">
        <v>942.92597999999998</v>
      </c>
      <c r="E11" s="98">
        <v>869.30434500000024</v>
      </c>
      <c r="F11" s="98">
        <v>991.37120999999979</v>
      </c>
      <c r="G11" s="98">
        <v>993.17017999999996</v>
      </c>
      <c r="H11" s="98">
        <v>916.57277999999997</v>
      </c>
      <c r="I11" s="98">
        <v>904.36138999999991</v>
      </c>
      <c r="J11" s="98">
        <v>835.10420000000011</v>
      </c>
      <c r="K11" s="98">
        <v>919.88425999999993</v>
      </c>
      <c r="L11" s="98">
        <v>856.935653</v>
      </c>
      <c r="M11" s="98">
        <v>914.47944800000005</v>
      </c>
      <c r="N11" s="98">
        <v>915.56682599999988</v>
      </c>
      <c r="O11" s="98">
        <v>929.28598899999997</v>
      </c>
      <c r="P11" s="98">
        <v>874.84336300000007</v>
      </c>
      <c r="Q11" s="98">
        <v>938.32546200000002</v>
      </c>
      <c r="R11" s="98">
        <v>874.50741500000004</v>
      </c>
      <c r="S11" s="98">
        <v>863.43313799999987</v>
      </c>
      <c r="T11" s="98">
        <v>855.49578199999996</v>
      </c>
      <c r="U11" s="98">
        <v>808.33704199999988</v>
      </c>
      <c r="V11" s="98">
        <v>811.36075800000015</v>
      </c>
      <c r="W11" s="98">
        <v>834.40240200000005</v>
      </c>
      <c r="X11" s="101"/>
      <c r="Y11" s="98">
        <v>3796.7717149999999</v>
      </c>
      <c r="Z11" s="98">
        <v>3575.92263</v>
      </c>
      <c r="AA11" s="98">
        <v>3616.2679159999998</v>
      </c>
      <c r="AB11" s="98">
        <v>3551.1093780000001</v>
      </c>
      <c r="AC11" s="98">
        <v>3309.595984</v>
      </c>
      <c r="AE11" s="94"/>
      <c r="AF11" s="94"/>
      <c r="AG11" s="94"/>
    </row>
    <row r="12" spans="1:33" x14ac:dyDescent="0.2">
      <c r="A12" s="95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5"/>
      <c r="Y12" s="92"/>
      <c r="Z12" s="92"/>
      <c r="AA12" s="92"/>
      <c r="AB12" s="92"/>
      <c r="AC12" s="92"/>
    </row>
    <row r="13" spans="1:33" x14ac:dyDescent="0.2">
      <c r="A13" s="95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5"/>
      <c r="Y13" s="92"/>
      <c r="Z13" s="92"/>
      <c r="AA13" s="92"/>
      <c r="AB13" s="92"/>
      <c r="AC13" s="92"/>
    </row>
    <row r="14" spans="1:33" ht="15" x14ac:dyDescent="0.2">
      <c r="A14" s="97" t="s">
        <v>69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</row>
    <row r="15" spans="1:33" ht="15" x14ac:dyDescent="0.2">
      <c r="A15" s="84" t="s">
        <v>70</v>
      </c>
      <c r="C15" s="85" t="s">
        <v>147</v>
      </c>
      <c r="D15" s="85" t="s">
        <v>145</v>
      </c>
      <c r="E15" s="85" t="s">
        <v>135</v>
      </c>
      <c r="F15" s="85" t="s">
        <v>121</v>
      </c>
      <c r="G15" s="85" t="s">
        <v>120</v>
      </c>
      <c r="H15" s="85" t="s">
        <v>115</v>
      </c>
      <c r="I15" s="65" t="s">
        <v>119</v>
      </c>
      <c r="J15" s="65" t="s">
        <v>112</v>
      </c>
      <c r="K15" s="65" t="s">
        <v>95</v>
      </c>
      <c r="L15" s="65" t="s">
        <v>94</v>
      </c>
      <c r="M15" s="65" t="s">
        <v>99</v>
      </c>
      <c r="N15" s="65" t="s">
        <v>100</v>
      </c>
      <c r="O15" s="65" t="s">
        <v>101</v>
      </c>
      <c r="P15" s="65" t="s">
        <v>89</v>
      </c>
      <c r="Q15" s="65" t="s">
        <v>88</v>
      </c>
      <c r="R15" s="65" t="s">
        <v>87</v>
      </c>
      <c r="S15" s="65" t="s">
        <v>86</v>
      </c>
      <c r="T15" s="65" t="s">
        <v>81</v>
      </c>
      <c r="U15" s="65" t="s">
        <v>82</v>
      </c>
      <c r="V15" s="65" t="s">
        <v>83</v>
      </c>
      <c r="W15" s="65" t="s">
        <v>84</v>
      </c>
      <c r="X15" s="86"/>
      <c r="Y15" s="65">
        <v>2020</v>
      </c>
      <c r="Z15" s="65">
        <v>2019</v>
      </c>
      <c r="AA15" s="65">
        <v>2018</v>
      </c>
      <c r="AB15" s="87">
        <v>2017</v>
      </c>
      <c r="AC15" s="87">
        <v>2016</v>
      </c>
    </row>
    <row r="16" spans="1:33" ht="15" x14ac:dyDescent="0.2">
      <c r="A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89"/>
      <c r="Z16" s="89"/>
      <c r="AA16" s="89"/>
      <c r="AB16" s="89"/>
      <c r="AC16" s="89"/>
    </row>
    <row r="17" spans="1:33" x14ac:dyDescent="0.2">
      <c r="A17" s="91" t="s">
        <v>64</v>
      </c>
      <c r="C17" s="98">
        <v>1065.9542183222488</v>
      </c>
      <c r="D17" s="98">
        <v>841.03316345589144</v>
      </c>
      <c r="E17" s="98">
        <v>737.45661216273561</v>
      </c>
      <c r="F17" s="98">
        <v>724.91040804203487</v>
      </c>
      <c r="G17" s="98">
        <v>769.26184960060198</v>
      </c>
      <c r="H17" s="98">
        <v>775.6184399181293</v>
      </c>
      <c r="I17" s="98">
        <v>819.63591639129993</v>
      </c>
      <c r="J17" s="98">
        <v>872.22801625322484</v>
      </c>
      <c r="K17" s="98">
        <v>911.98310619071026</v>
      </c>
      <c r="L17" s="98">
        <f t="shared" ref="L17:M17" si="5">+L28*1000/L6</f>
        <v>945.20251220125203</v>
      </c>
      <c r="M17" s="98">
        <f t="shared" si="5"/>
        <v>997.40757814186793</v>
      </c>
      <c r="N17" s="98">
        <f t="shared" ref="N17:O17" si="6">+N28*1000/N6</f>
        <v>962.62521331895516</v>
      </c>
      <c r="O17" s="98">
        <f t="shared" si="6"/>
        <v>853.98795729875326</v>
      </c>
      <c r="P17" s="98">
        <f t="shared" ref="P17:S17" si="7">+P28*1000/P6</f>
        <v>808.99830213386053</v>
      </c>
      <c r="Q17" s="98">
        <f t="shared" si="7"/>
        <v>829.87676866268589</v>
      </c>
      <c r="R17" s="98">
        <f t="shared" si="7"/>
        <v>827.83241699882353</v>
      </c>
      <c r="S17" s="98">
        <f t="shared" si="7"/>
        <v>781.58859223017066</v>
      </c>
      <c r="T17" s="98">
        <f t="shared" ref="T17:W17" si="8">+T28*1000/T6</f>
        <v>740.03175547333728</v>
      </c>
      <c r="U17" s="98">
        <f t="shared" si="8"/>
        <v>766.82337815937069</v>
      </c>
      <c r="V17" s="98">
        <f t="shared" si="8"/>
        <v>675.99785818090993</v>
      </c>
      <c r="W17" s="98">
        <f t="shared" si="8"/>
        <v>620.39148387414343</v>
      </c>
      <c r="X17" s="99"/>
      <c r="Y17" s="98">
        <v>772.62667761485102</v>
      </c>
      <c r="Z17" s="98">
        <v>844.84786348039734</v>
      </c>
      <c r="AA17" s="98">
        <v>937.22060780944776</v>
      </c>
      <c r="AB17" s="98">
        <v>812.13100465414925</v>
      </c>
      <c r="AC17" s="98">
        <v>699.06839042113995</v>
      </c>
      <c r="AE17" s="94"/>
      <c r="AF17" s="94"/>
      <c r="AG17" s="100"/>
    </row>
    <row r="18" spans="1:33" x14ac:dyDescent="0.2">
      <c r="A18" s="91" t="s">
        <v>65</v>
      </c>
      <c r="C18" s="98">
        <v>1093.413846801873</v>
      </c>
      <c r="D18" s="98">
        <v>968.25205370893764</v>
      </c>
      <c r="E18" s="98">
        <v>906.38571463822097</v>
      </c>
      <c r="F18" s="98">
        <v>851.7673603438277</v>
      </c>
      <c r="G18" s="98">
        <v>897.70643834832481</v>
      </c>
      <c r="H18" s="98">
        <v>916.64624586850448</v>
      </c>
      <c r="I18" s="98">
        <v>865.22985485971344</v>
      </c>
      <c r="J18" s="98">
        <v>851.02015441176229</v>
      </c>
      <c r="K18" s="98">
        <v>869.47339016911747</v>
      </c>
      <c r="L18" s="98">
        <f t="shared" ref="L18:M18" si="9">+L29*1000/L7</f>
        <v>939.12913241209981</v>
      </c>
      <c r="M18" s="98">
        <f t="shared" si="9"/>
        <v>927.682178724952</v>
      </c>
      <c r="N18" s="98">
        <f t="shared" ref="N18:O18" si="10">+N29*1000/N7</f>
        <v>792.03404303563786</v>
      </c>
      <c r="O18" s="98">
        <f t="shared" si="10"/>
        <v>733.87662606827178</v>
      </c>
      <c r="P18" s="98">
        <f t="shared" ref="P18:S18" si="11">+P29*1000/P7</f>
        <v>960.88963119346681</v>
      </c>
      <c r="Q18" s="98">
        <f t="shared" si="11"/>
        <v>928.69033015578486</v>
      </c>
      <c r="R18" s="98">
        <f t="shared" si="11"/>
        <v>940.09013005987845</v>
      </c>
      <c r="S18" s="98">
        <f t="shared" si="11"/>
        <v>938.13199023547668</v>
      </c>
      <c r="T18" s="98">
        <f t="shared" ref="T18:W18" si="12">+T29*1000/T7</f>
        <v>862.92013380791298</v>
      </c>
      <c r="U18" s="98">
        <f t="shared" si="12"/>
        <v>845.31822337533981</v>
      </c>
      <c r="V18" s="98">
        <f t="shared" si="12"/>
        <v>821.46443380771439</v>
      </c>
      <c r="W18" s="98">
        <f t="shared" si="12"/>
        <v>830.19150682601787</v>
      </c>
      <c r="X18" s="101"/>
      <c r="Y18" s="98">
        <v>915.92871756153295</v>
      </c>
      <c r="Z18" s="98">
        <v>875.3256269678252</v>
      </c>
      <c r="AA18" s="98">
        <v>840.22562160459154</v>
      </c>
      <c r="AB18" s="98">
        <v>942.02650351029126</v>
      </c>
      <c r="AC18" s="98">
        <v>840.19118860664116</v>
      </c>
      <c r="AE18" s="94"/>
      <c r="AF18" s="94"/>
      <c r="AG18" s="100"/>
    </row>
    <row r="19" spans="1:33" x14ac:dyDescent="0.2">
      <c r="A19" s="91" t="s">
        <v>66</v>
      </c>
      <c r="C19" s="98">
        <v>883.85612612498142</v>
      </c>
      <c r="D19" s="98">
        <v>670.81547647895832</v>
      </c>
      <c r="E19" s="98">
        <v>595.53599139806045</v>
      </c>
      <c r="F19" s="98">
        <v>587.12471876060442</v>
      </c>
      <c r="G19" s="98">
        <v>619.46858936360718</v>
      </c>
      <c r="H19" s="98">
        <v>618.73817189436534</v>
      </c>
      <c r="I19" s="98">
        <v>643.75873236766836</v>
      </c>
      <c r="J19" s="98">
        <v>693.46133622415527</v>
      </c>
      <c r="K19" s="98">
        <v>709.62806611548694</v>
      </c>
      <c r="L19" s="98">
        <f t="shared" ref="L19:M19" si="13">+L30*1000/L8</f>
        <v>698.54747964835349</v>
      </c>
      <c r="M19" s="98">
        <f t="shared" si="13"/>
        <v>810.18201438652022</v>
      </c>
      <c r="N19" s="98">
        <f t="shared" ref="N19:O19" si="14">+N30*1000/N8</f>
        <v>781.32815059257507</v>
      </c>
      <c r="O19" s="98">
        <f t="shared" si="14"/>
        <v>656.77103844377564</v>
      </c>
      <c r="P19" s="98">
        <f t="shared" ref="P19:S19" si="15">+P30*1000/P8</f>
        <v>615.717424170502</v>
      </c>
      <c r="Q19" s="98">
        <f t="shared" si="15"/>
        <v>636.13729772105557</v>
      </c>
      <c r="R19" s="98">
        <f t="shared" si="15"/>
        <v>843.80646532146579</v>
      </c>
      <c r="S19" s="98">
        <f t="shared" si="15"/>
        <v>839.3689291928232</v>
      </c>
      <c r="T19" s="98">
        <f t="shared" ref="T19:W19" si="16">+T30*1000/T8</f>
        <v>792.28463033182175</v>
      </c>
      <c r="U19" s="98">
        <f t="shared" si="16"/>
        <v>802.54632572399385</v>
      </c>
      <c r="V19" s="98">
        <f t="shared" si="16"/>
        <v>731.798163437065</v>
      </c>
      <c r="W19" s="98">
        <f t="shared" si="16"/>
        <v>713.09480162281898</v>
      </c>
      <c r="X19" s="99"/>
      <c r="Y19" s="98">
        <v>616.359121921103</v>
      </c>
      <c r="Z19" s="98">
        <v>671.67056972833529</v>
      </c>
      <c r="AA19" s="98">
        <v>736.53480115874379</v>
      </c>
      <c r="AB19" s="98">
        <v>674.80614279118572</v>
      </c>
      <c r="AC19" s="98">
        <v>759.53029774672063</v>
      </c>
      <c r="AE19" s="94"/>
      <c r="AF19" s="94"/>
      <c r="AG19" s="100"/>
    </row>
    <row r="20" spans="1:33" x14ac:dyDescent="0.2">
      <c r="A20" s="95" t="s">
        <v>67</v>
      </c>
      <c r="C20" s="102">
        <v>1025.7594889950594</v>
      </c>
      <c r="D20" s="102">
        <v>825.37648145706544</v>
      </c>
      <c r="E20" s="102">
        <v>727.37026925178259</v>
      </c>
      <c r="F20" s="102">
        <v>690.35339913291216</v>
      </c>
      <c r="G20" s="102">
        <v>737.11562685615718</v>
      </c>
      <c r="H20" s="102">
        <v>751.21948649773026</v>
      </c>
      <c r="I20" s="102">
        <v>773.96701316308327</v>
      </c>
      <c r="J20" s="102">
        <v>801.64271189968133</v>
      </c>
      <c r="K20" s="102">
        <v>830.41390795949781</v>
      </c>
      <c r="L20" s="102">
        <f t="shared" ref="L20:M20" si="17">+L31*1000/L9</f>
        <v>866.33541337675319</v>
      </c>
      <c r="M20" s="102">
        <f t="shared" si="17"/>
        <v>921.46910439265241</v>
      </c>
      <c r="N20" s="102">
        <f t="shared" ref="N20:O20" si="18">+N31*1000/N9</f>
        <v>877.24742089940014</v>
      </c>
      <c r="O20" s="102">
        <f t="shared" si="18"/>
        <v>770.23827776839676</v>
      </c>
      <c r="P20" s="102">
        <f t="shared" ref="P20:S20" si="19">+P31*1000/P9</f>
        <v>772.49269613120271</v>
      </c>
      <c r="Q20" s="102">
        <f t="shared" si="19"/>
        <v>802.1755457705334</v>
      </c>
      <c r="R20" s="102">
        <f t="shared" si="19"/>
        <v>855.25451336780577</v>
      </c>
      <c r="S20" s="102">
        <f t="shared" si="19"/>
        <v>822.29442877148256</v>
      </c>
      <c r="T20" s="102">
        <f t="shared" ref="T20:W20" si="20">+T31*1000/T9</f>
        <v>775.93220866586444</v>
      </c>
      <c r="U20" s="102">
        <f t="shared" si="20"/>
        <v>789.02717554962692</v>
      </c>
      <c r="V20" s="102">
        <f t="shared" si="20"/>
        <v>713.13674629998593</v>
      </c>
      <c r="W20" s="102">
        <f t="shared" si="20"/>
        <v>679.13006870181869</v>
      </c>
      <c r="X20" s="101"/>
      <c r="Y20" s="102">
        <v>748.42633952664448</v>
      </c>
      <c r="Z20" s="102">
        <v>790.49288236760503</v>
      </c>
      <c r="AA20" s="102">
        <v>856.37454387916114</v>
      </c>
      <c r="AB20" s="102">
        <v>809.8261954818247</v>
      </c>
      <c r="AC20" s="102">
        <v>738.2135630245765</v>
      </c>
      <c r="AE20" s="94"/>
      <c r="AF20" s="94"/>
      <c r="AG20" s="100"/>
    </row>
    <row r="21" spans="1:33" x14ac:dyDescent="0.2">
      <c r="A21" s="95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101"/>
      <c r="Y21" s="98"/>
      <c r="Z21" s="98"/>
      <c r="AA21" s="98"/>
      <c r="AB21" s="98"/>
      <c r="AC21" s="98"/>
      <c r="AE21" s="94"/>
      <c r="AF21" s="94"/>
    </row>
    <row r="22" spans="1:33" x14ac:dyDescent="0.2">
      <c r="A22" s="95" t="s">
        <v>68</v>
      </c>
      <c r="C22" s="98">
        <v>119.24996209357879</v>
      </c>
      <c r="D22" s="98">
        <v>112.13983363784293</v>
      </c>
      <c r="E22" s="98">
        <v>105.00382449394058</v>
      </c>
      <c r="F22" s="98">
        <v>99.548002338296698</v>
      </c>
      <c r="G22" s="98">
        <v>95.484706635875838</v>
      </c>
      <c r="H22" s="98">
        <v>108.80862996258737</v>
      </c>
      <c r="I22" s="98">
        <v>123.53171741576675</v>
      </c>
      <c r="J22" s="98">
        <v>91.964643705539956</v>
      </c>
      <c r="K22" s="98">
        <v>82.383063843270875</v>
      </c>
      <c r="L22" s="98">
        <f t="shared" ref="L22:M22" si="21">+L35*1000/L11</f>
        <v>83.886819224220091</v>
      </c>
      <c r="M22" s="98">
        <f t="shared" si="21"/>
        <v>72.877660165852063</v>
      </c>
      <c r="N22" s="98">
        <f t="shared" ref="N22:O22" si="22">+N35*1000/N11</f>
        <v>80.531050728568019</v>
      </c>
      <c r="O22" s="98">
        <f t="shared" si="22"/>
        <v>75.044147297479583</v>
      </c>
      <c r="P22" s="98">
        <f t="shared" ref="P22:S22" si="23">+P35*1000/P11</f>
        <v>78.921009497330985</v>
      </c>
      <c r="Q22" s="98">
        <f t="shared" si="23"/>
        <v>89.806322936593176</v>
      </c>
      <c r="R22" s="98">
        <f t="shared" si="23"/>
        <v>63.526755379198242</v>
      </c>
      <c r="S22" s="98">
        <f t="shared" si="23"/>
        <v>72.513804201478308</v>
      </c>
      <c r="T22" s="98">
        <f t="shared" ref="T22:W22" si="24">+T35*1000/T11</f>
        <v>63.814119693695915</v>
      </c>
      <c r="U22" s="98">
        <f t="shared" si="24"/>
        <v>71.815550444868663</v>
      </c>
      <c r="V22" s="98">
        <f t="shared" si="24"/>
        <v>59.663471101716738</v>
      </c>
      <c r="W22" s="98">
        <f t="shared" si="24"/>
        <v>52.541961162762796</v>
      </c>
      <c r="X22" s="101"/>
      <c r="Y22" s="98">
        <v>102.86144638859331</v>
      </c>
      <c r="Z22" s="98">
        <v>101.80066117761893</v>
      </c>
      <c r="AA22" s="98">
        <v>77.98088204480257</v>
      </c>
      <c r="AB22" s="98">
        <v>76.448369245358663</v>
      </c>
      <c r="AC22" s="98">
        <v>61.908951598548619</v>
      </c>
      <c r="AE22" s="94"/>
      <c r="AF22" s="94"/>
      <c r="AG22" s="100"/>
    </row>
    <row r="23" spans="1:33" x14ac:dyDescent="0.2">
      <c r="A23" s="95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5"/>
      <c r="Y23" s="92"/>
      <c r="Z23" s="92"/>
      <c r="AA23" s="92"/>
      <c r="AB23" s="92"/>
      <c r="AC23" s="92"/>
    </row>
    <row r="24" spans="1:33" x14ac:dyDescent="0.2">
      <c r="A24" s="93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3"/>
      <c r="Y24" s="95"/>
      <c r="Z24" s="95"/>
      <c r="AA24" s="95"/>
      <c r="AB24" s="95"/>
      <c r="AC24" s="95"/>
    </row>
    <row r="25" spans="1:33" ht="15" x14ac:dyDescent="0.2">
      <c r="A25" s="97" t="s">
        <v>54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</row>
    <row r="26" spans="1:33" ht="15" x14ac:dyDescent="0.2">
      <c r="A26" s="84" t="s">
        <v>52</v>
      </c>
      <c r="C26" s="85" t="s">
        <v>147</v>
      </c>
      <c r="D26" s="85" t="s">
        <v>145</v>
      </c>
      <c r="E26" s="85" t="s">
        <v>135</v>
      </c>
      <c r="F26" s="85" t="s">
        <v>121</v>
      </c>
      <c r="G26" s="85" t="s">
        <v>120</v>
      </c>
      <c r="H26" s="85" t="s">
        <v>115</v>
      </c>
      <c r="I26" s="65" t="s">
        <v>119</v>
      </c>
      <c r="J26" s="65" t="s">
        <v>112</v>
      </c>
      <c r="K26" s="65" t="s">
        <v>95</v>
      </c>
      <c r="L26" s="65" t="s">
        <v>94</v>
      </c>
      <c r="M26" s="65" t="s">
        <v>99</v>
      </c>
      <c r="N26" s="65" t="s">
        <v>100</v>
      </c>
      <c r="O26" s="65" t="s">
        <v>101</v>
      </c>
      <c r="P26" s="65" t="s">
        <v>89</v>
      </c>
      <c r="Q26" s="65" t="s">
        <v>88</v>
      </c>
      <c r="R26" s="65" t="s">
        <v>87</v>
      </c>
      <c r="S26" s="65" t="s">
        <v>86</v>
      </c>
      <c r="T26" s="65" t="s">
        <v>81</v>
      </c>
      <c r="U26" s="65" t="s">
        <v>82</v>
      </c>
      <c r="V26" s="65" t="s">
        <v>83</v>
      </c>
      <c r="W26" s="65" t="s">
        <v>84</v>
      </c>
      <c r="X26" s="86"/>
      <c r="Y26" s="65">
        <v>2020</v>
      </c>
      <c r="Z26" s="65">
        <v>2019</v>
      </c>
      <c r="AA26" s="65">
        <v>2018</v>
      </c>
      <c r="AB26" s="87">
        <v>2017</v>
      </c>
      <c r="AC26" s="87">
        <v>2016</v>
      </c>
    </row>
    <row r="27" spans="1:33" ht="15" x14ac:dyDescent="0.2">
      <c r="A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90"/>
      <c r="Y27" s="89"/>
      <c r="Z27" s="89"/>
      <c r="AA27" s="89"/>
      <c r="AB27" s="89"/>
      <c r="AC27" s="89"/>
    </row>
    <row r="28" spans="1:33" x14ac:dyDescent="0.2">
      <c r="A28" s="91" t="s">
        <v>64</v>
      </c>
      <c r="C28" s="92">
        <v>1810.8263567683875</v>
      </c>
      <c r="D28" s="92">
        <v>1382.1859284352292</v>
      </c>
      <c r="E28" s="92">
        <v>1065.6983749053227</v>
      </c>
      <c r="F28" s="92">
        <v>851.4737522645263</v>
      </c>
      <c r="G28" s="92">
        <v>1268.9322540104733</v>
      </c>
      <c r="H28" s="92">
        <v>1197.3091790884082</v>
      </c>
      <c r="I28" s="92">
        <v>1334.8503547631851</v>
      </c>
      <c r="J28" s="92">
        <v>1368.7485681637727</v>
      </c>
      <c r="K28" s="92">
        <v>1425.8285834245639</v>
      </c>
      <c r="L28" s="92">
        <v>1439.8764306316766</v>
      </c>
      <c r="M28" s="92">
        <v>1521.2873692793969</v>
      </c>
      <c r="N28" s="92">
        <v>1657.368050217905</v>
      </c>
      <c r="O28" s="92">
        <v>1515.4233076092905</v>
      </c>
      <c r="P28" s="92">
        <v>1306.04377952096</v>
      </c>
      <c r="Q28" s="92">
        <v>1348.5636934713134</v>
      </c>
      <c r="R28" s="92">
        <v>1424.2116108480843</v>
      </c>
      <c r="S28" s="92">
        <v>1299.796799481381</v>
      </c>
      <c r="T28" s="92">
        <v>1128.4374218969003</v>
      </c>
      <c r="U28" s="92">
        <v>1172.8048336408999</v>
      </c>
      <c r="V28" s="92">
        <v>1185.8618568964616</v>
      </c>
      <c r="W28" s="92">
        <v>990.53999189973899</v>
      </c>
      <c r="X28" s="103"/>
      <c r="Y28" s="92">
        <v>4568.2903096155515</v>
      </c>
      <c r="Z28" s="92">
        <v>5326.7366854399297</v>
      </c>
      <c r="AA28" s="92">
        <v>6133.9551577382699</v>
      </c>
      <c r="AB28" s="104">
        <v>5378.6158833217387</v>
      </c>
      <c r="AC28" s="104">
        <v>4477.644104334001</v>
      </c>
      <c r="AE28" s="94"/>
      <c r="AF28" s="94"/>
      <c r="AG28" s="94"/>
    </row>
    <row r="29" spans="1:33" x14ac:dyDescent="0.2">
      <c r="A29" s="91" t="s">
        <v>65</v>
      </c>
      <c r="C29" s="92">
        <v>680.78415249033458</v>
      </c>
      <c r="D29" s="92">
        <v>632.71217057578951</v>
      </c>
      <c r="E29" s="92">
        <v>495.63496480884538</v>
      </c>
      <c r="F29" s="92">
        <v>292.79833753085109</v>
      </c>
      <c r="G29" s="92">
        <v>340.76233675102435</v>
      </c>
      <c r="H29" s="92">
        <v>444.04325664060025</v>
      </c>
      <c r="I29" s="92">
        <v>435.92826026680274</v>
      </c>
      <c r="J29" s="92">
        <v>432.13086252561715</v>
      </c>
      <c r="K29" s="92">
        <v>384.53555868911485</v>
      </c>
      <c r="L29" s="92">
        <v>474.34630277480755</v>
      </c>
      <c r="M29" s="92">
        <v>506.94120155020539</v>
      </c>
      <c r="N29" s="92">
        <v>478.51231176851155</v>
      </c>
      <c r="O29" s="92">
        <v>473.60232769980905</v>
      </c>
      <c r="P29" s="92">
        <v>619.92821267017541</v>
      </c>
      <c r="Q29" s="92">
        <v>618.81053150519051</v>
      </c>
      <c r="R29" s="92">
        <v>563.50673876040366</v>
      </c>
      <c r="S29" s="92">
        <v>511.35483972969172</v>
      </c>
      <c r="T29" s="92">
        <v>498.34203457846701</v>
      </c>
      <c r="U29" s="92">
        <v>452.47892251293069</v>
      </c>
      <c r="V29" s="92">
        <v>450.95215062826895</v>
      </c>
      <c r="W29" s="92">
        <v>464.11115077150384</v>
      </c>
      <c r="X29" s="105"/>
      <c r="Y29" s="92">
        <v>1761.9078096665103</v>
      </c>
      <c r="Z29" s="92">
        <v>1696.637938122135</v>
      </c>
      <c r="AA29" s="92">
        <v>1933.4021437933334</v>
      </c>
      <c r="AB29" s="104">
        <v>2313.6003226654611</v>
      </c>
      <c r="AC29" s="104">
        <v>1865.8842584911706</v>
      </c>
      <c r="AE29" s="94"/>
      <c r="AF29" s="94"/>
      <c r="AG29" s="94"/>
    </row>
    <row r="30" spans="1:33" x14ac:dyDescent="0.2">
      <c r="A30" s="91" t="s">
        <v>66</v>
      </c>
      <c r="C30" s="92">
        <v>687.66804643471801</v>
      </c>
      <c r="D30" s="92">
        <v>516.88388165762501</v>
      </c>
      <c r="E30" s="92">
        <v>508.04356899586998</v>
      </c>
      <c r="F30" s="92">
        <v>546.44902856138947</v>
      </c>
      <c r="G30" s="92">
        <v>600.18969107899659</v>
      </c>
      <c r="H30" s="92">
        <v>550.17342894866727</v>
      </c>
      <c r="I30" s="92">
        <v>595.05231207198312</v>
      </c>
      <c r="J30" s="92">
        <v>870.75304819984672</v>
      </c>
      <c r="K30" s="92">
        <v>850.73046584718179</v>
      </c>
      <c r="L30" s="92">
        <v>653.25913277315249</v>
      </c>
      <c r="M30" s="92">
        <v>867.93229613112101</v>
      </c>
      <c r="N30" s="92">
        <v>778.02849096213038</v>
      </c>
      <c r="O30" s="92">
        <v>724.39426483410068</v>
      </c>
      <c r="P30" s="92">
        <v>708.81827369028497</v>
      </c>
      <c r="Q30" s="92">
        <v>495.44080662235172</v>
      </c>
      <c r="R30" s="92">
        <v>270.85377739246786</v>
      </c>
      <c r="S30" s="92">
        <v>223.87657989797211</v>
      </c>
      <c r="T30" s="92">
        <v>218.35275049347007</v>
      </c>
      <c r="U30" s="92">
        <v>227.24085074620714</v>
      </c>
      <c r="V30" s="92">
        <v>222.84757425169451</v>
      </c>
      <c r="W30" s="92">
        <v>195.98239132812978</v>
      </c>
      <c r="X30" s="103"/>
      <c r="Y30" s="92">
        <v>2171.566170293881</v>
      </c>
      <c r="Z30" s="92">
        <v>2866.7092550676789</v>
      </c>
      <c r="AA30" s="92">
        <v>3023.6141847005047</v>
      </c>
      <c r="AB30" s="104">
        <v>1698.9894376030766</v>
      </c>
      <c r="AC30" s="104">
        <v>864.4235668195015</v>
      </c>
      <c r="AE30" s="94"/>
      <c r="AF30" s="94"/>
      <c r="AG30" s="94"/>
    </row>
    <row r="31" spans="1:33" x14ac:dyDescent="0.2">
      <c r="A31" s="95" t="s">
        <v>71</v>
      </c>
      <c r="C31" s="96">
        <v>3179.2785556934405</v>
      </c>
      <c r="D31" s="96">
        <v>2531.7819806686439</v>
      </c>
      <c r="E31" s="96">
        <v>2069.3769087100382</v>
      </c>
      <c r="F31" s="96">
        <v>1690.7211183567667</v>
      </c>
      <c r="G31" s="96">
        <v>2209.8842818404942</v>
      </c>
      <c r="H31" s="96">
        <v>2191.5258646776756</v>
      </c>
      <c r="I31" s="96">
        <v>2365.8309271019707</v>
      </c>
      <c r="J31" s="96">
        <v>2671.6324788892366</v>
      </c>
      <c r="K31" s="96">
        <v>2661.0946079608607</v>
      </c>
      <c r="L31" s="96">
        <f t="shared" ref="L31:M31" si="25">+SUM(L28:L30)</f>
        <v>2567.4818661796367</v>
      </c>
      <c r="M31" s="96">
        <f t="shared" si="25"/>
        <v>2896.1608669607231</v>
      </c>
      <c r="N31" s="96">
        <f t="shared" ref="N31:O31" si="26">+SUM(N28:N30)</f>
        <v>2913.9088529485471</v>
      </c>
      <c r="O31" s="96">
        <f t="shared" si="26"/>
        <v>2713.4199001432003</v>
      </c>
      <c r="P31" s="96">
        <f t="shared" ref="P31:S31" si="27">+SUM(P28:P30)</f>
        <v>2634.7902658814205</v>
      </c>
      <c r="Q31" s="96">
        <f t="shared" si="27"/>
        <v>2462.8150315988555</v>
      </c>
      <c r="R31" s="96">
        <f t="shared" si="27"/>
        <v>2258.5721270009558</v>
      </c>
      <c r="S31" s="96">
        <f t="shared" si="27"/>
        <v>2035.0282191090448</v>
      </c>
      <c r="T31" s="96">
        <f t="shared" ref="T31:W31" si="28">+SUM(T28:T30)</f>
        <v>1845.1322069688374</v>
      </c>
      <c r="U31" s="96">
        <f t="shared" si="28"/>
        <v>1852.5246069000377</v>
      </c>
      <c r="V31" s="96">
        <f t="shared" si="28"/>
        <v>1859.6615817764252</v>
      </c>
      <c r="W31" s="96">
        <f t="shared" si="28"/>
        <v>1650.6335339993725</v>
      </c>
      <c r="X31" s="105"/>
      <c r="Y31" s="96">
        <v>8501.7642895759436</v>
      </c>
      <c r="Z31" s="96">
        <v>9890.0838786297427</v>
      </c>
      <c r="AA31" s="96">
        <v>11090.971486232109</v>
      </c>
      <c r="AB31" s="106">
        <v>9391.2056435902759</v>
      </c>
      <c r="AC31" s="106">
        <v>7207.9519296446733</v>
      </c>
      <c r="AE31" s="94"/>
      <c r="AF31" s="94"/>
      <c r="AG31" s="94"/>
    </row>
    <row r="32" spans="1:33" x14ac:dyDescent="0.2">
      <c r="A32" s="107" t="s">
        <v>72</v>
      </c>
      <c r="C32" s="92">
        <v>59.711913684328493</v>
      </c>
      <c r="D32" s="92">
        <v>45.477128155848312</v>
      </c>
      <c r="E32" s="92">
        <v>45.564764675831981</v>
      </c>
      <c r="F32" s="92">
        <v>42.487444221109435</v>
      </c>
      <c r="G32" s="92">
        <v>44.219759145000012</v>
      </c>
      <c r="H32" s="92">
        <v>51.862185623235263</v>
      </c>
      <c r="I32" s="92">
        <v>83.856700153409562</v>
      </c>
      <c r="J32" s="92">
        <v>85.646197578453268</v>
      </c>
      <c r="K32" s="92">
        <v>74.721736032663955</v>
      </c>
      <c r="L32" s="92">
        <v>68.238430668647055</v>
      </c>
      <c r="M32" s="92">
        <v>102.83834826424339</v>
      </c>
      <c r="N32" s="92">
        <v>107.93289503263844</v>
      </c>
      <c r="O32" s="92">
        <v>83.43835891568304</v>
      </c>
      <c r="P32" s="92">
        <v>132.70610664561389</v>
      </c>
      <c r="Q32" s="92">
        <v>72.197345252037167</v>
      </c>
      <c r="R32" s="92">
        <v>64.083746525817801</v>
      </c>
      <c r="S32" s="92">
        <v>40.067193475184496</v>
      </c>
      <c r="T32" s="92">
        <v>3.8483337531131294</v>
      </c>
      <c r="U32" s="92">
        <v>3.0125228979560892</v>
      </c>
      <c r="V32" s="92">
        <v>2.5126874140091968</v>
      </c>
      <c r="W32" s="92">
        <v>4.4261505683804092</v>
      </c>
      <c r="X32" s="103"/>
      <c r="Y32" s="92">
        <v>177.74909619778973</v>
      </c>
      <c r="Z32" s="92">
        <v>296.08681938776203</v>
      </c>
      <c r="AA32" s="92">
        <v>362.44803288121193</v>
      </c>
      <c r="AB32" s="104">
        <v>309.05439189865336</v>
      </c>
      <c r="AC32" s="104">
        <v>13.799694633458824</v>
      </c>
      <c r="AE32" s="94"/>
      <c r="AF32" s="94"/>
      <c r="AG32" s="94"/>
    </row>
    <row r="33" spans="1:33" x14ac:dyDescent="0.2">
      <c r="A33" s="95" t="s">
        <v>67</v>
      </c>
      <c r="C33" s="96">
        <v>3238.9904693777689</v>
      </c>
      <c r="D33" s="96">
        <v>2577.2591088244922</v>
      </c>
      <c r="E33" s="96">
        <v>2114.9416733858702</v>
      </c>
      <c r="F33" s="96">
        <v>1733.2085625778761</v>
      </c>
      <c r="G33" s="96">
        <v>2254.1040409854941</v>
      </c>
      <c r="H33" s="96">
        <v>2243.3880503009109</v>
      </c>
      <c r="I33" s="96">
        <v>2449.6876272553804</v>
      </c>
      <c r="J33" s="96">
        <v>2757.2786764676898</v>
      </c>
      <c r="K33" s="96">
        <v>2735.8163439935247</v>
      </c>
      <c r="L33" s="96">
        <f t="shared" ref="L33:M33" si="29">+SUM(L31:L32)</f>
        <v>2635.7202968482839</v>
      </c>
      <c r="M33" s="96">
        <f t="shared" si="29"/>
        <v>2998.9992152249665</v>
      </c>
      <c r="N33" s="96">
        <f t="shared" ref="N33:O33" si="30">+SUM(N31:N32)</f>
        <v>3021.8417479811856</v>
      </c>
      <c r="O33" s="96">
        <f t="shared" si="30"/>
        <v>2796.8582590588835</v>
      </c>
      <c r="P33" s="96">
        <f t="shared" ref="P33:S33" si="31">+SUM(P31:P32)</f>
        <v>2767.4963725270345</v>
      </c>
      <c r="Q33" s="96">
        <f t="shared" si="31"/>
        <v>2535.0123768508929</v>
      </c>
      <c r="R33" s="96">
        <f t="shared" si="31"/>
        <v>2322.6558735267736</v>
      </c>
      <c r="S33" s="96">
        <f t="shared" si="31"/>
        <v>2075.0954125842295</v>
      </c>
      <c r="T33" s="96">
        <f t="shared" ref="T33:W33" si="32">+SUM(T31:T32)</f>
        <v>1848.9805407219505</v>
      </c>
      <c r="U33" s="96">
        <f t="shared" si="32"/>
        <v>1855.5371297979939</v>
      </c>
      <c r="V33" s="96">
        <f t="shared" si="32"/>
        <v>1862.1742691904344</v>
      </c>
      <c r="W33" s="96">
        <f t="shared" si="32"/>
        <v>1655.0596845677528</v>
      </c>
      <c r="X33" s="105"/>
      <c r="Y33" s="106">
        <v>8679.5133857737328</v>
      </c>
      <c r="Z33" s="106">
        <v>10186.170698017504</v>
      </c>
      <c r="AA33" s="106">
        <v>11453.41951911332</v>
      </c>
      <c r="AB33" s="106">
        <v>9700.2600354889291</v>
      </c>
      <c r="AC33" s="106">
        <v>7221.7516242781321</v>
      </c>
      <c r="AE33" s="94"/>
      <c r="AF33" s="94"/>
    </row>
    <row r="34" spans="1:33" x14ac:dyDescent="0.2">
      <c r="A34" s="95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5"/>
      <c r="Y34" s="92"/>
      <c r="Z34" s="92"/>
      <c r="AA34" s="92"/>
      <c r="AB34" s="104"/>
      <c r="AC34" s="104"/>
      <c r="AE34" s="94"/>
      <c r="AF34" s="94"/>
    </row>
    <row r="35" spans="1:33" x14ac:dyDescent="0.2">
      <c r="A35" s="95" t="s">
        <v>68</v>
      </c>
      <c r="C35" s="92">
        <v>123.36819824000001</v>
      </c>
      <c r="D35" s="92">
        <v>105.73956253000001</v>
      </c>
      <c r="E35" s="92">
        <v>91.280280874200002</v>
      </c>
      <c r="F35" s="92">
        <v>98.689023531200007</v>
      </c>
      <c r="G35" s="92">
        <v>94.832563276799988</v>
      </c>
      <c r="H35" s="92">
        <v>99.731028452800004</v>
      </c>
      <c r="I35" s="92">
        <v>111.71731567121002</v>
      </c>
      <c r="J35" s="92">
        <v>76.800060209999998</v>
      </c>
      <c r="K35" s="92">
        <v>75.782883719999987</v>
      </c>
      <c r="L35" s="92">
        <v>71.885606209999992</v>
      </c>
      <c r="M35" s="92">
        <v>66.645122439999994</v>
      </c>
      <c r="N35" s="92">
        <v>73.731558509999999</v>
      </c>
      <c r="O35" s="92">
        <v>69.737474639999988</v>
      </c>
      <c r="P35" s="92">
        <v>69.043521359999986</v>
      </c>
      <c r="Q35" s="92">
        <v>84.267559459999987</v>
      </c>
      <c r="R35" s="92">
        <v>55.554618630000007</v>
      </c>
      <c r="S35" s="92">
        <v>62.610821509999994</v>
      </c>
      <c r="T35" s="92">
        <v>54.59271022999998</v>
      </c>
      <c r="U35" s="92">
        <v>58.051169616206906</v>
      </c>
      <c r="V35" s="92">
        <v>48.408599138</v>
      </c>
      <c r="W35" s="92">
        <v>43.841138599999994</v>
      </c>
      <c r="X35" s="95"/>
      <c r="Y35" s="92">
        <v>390.5414302122</v>
      </c>
      <c r="Z35" s="92">
        <v>364.03128805401002</v>
      </c>
      <c r="AA35" s="92">
        <v>281.99976179999999</v>
      </c>
      <c r="AB35" s="104">
        <v>271.47652095999996</v>
      </c>
      <c r="AC35" s="104">
        <v>204.89361758420688</v>
      </c>
      <c r="AE35" s="94"/>
      <c r="AF35" s="94"/>
      <c r="AG35" s="94"/>
    </row>
    <row r="36" spans="1:33" x14ac:dyDescent="0.2">
      <c r="A36" s="95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5"/>
      <c r="Y36" s="92"/>
      <c r="Z36" s="92"/>
      <c r="AA36" s="92"/>
      <c r="AB36" s="104"/>
      <c r="AC36" s="104"/>
      <c r="AE36" s="94"/>
      <c r="AF36" s="94"/>
    </row>
    <row r="37" spans="1:33" x14ac:dyDescent="0.2">
      <c r="A37" s="95" t="s">
        <v>59</v>
      </c>
      <c r="C37" s="122">
        <v>-113.06304404000001</v>
      </c>
      <c r="D37" s="122">
        <v>-103.32335066000002</v>
      </c>
      <c r="E37" s="122">
        <v>-67.577471954199993</v>
      </c>
      <c r="F37" s="122">
        <v>-86.137842831200004</v>
      </c>
      <c r="G37" s="122">
        <v>-77.581595766799992</v>
      </c>
      <c r="H37" s="122">
        <v>-93.111943962799998</v>
      </c>
      <c r="I37" s="122">
        <v>-111.70099140121</v>
      </c>
      <c r="J37" s="122">
        <v>-76.800060210000012</v>
      </c>
      <c r="K37" s="122">
        <v>-75.77112043999999</v>
      </c>
      <c r="L37" s="122">
        <v>-71.476014460000002</v>
      </c>
      <c r="M37" s="122">
        <v>-66.413502189999988</v>
      </c>
      <c r="N37" s="122">
        <v>-73.138698129999995</v>
      </c>
      <c r="O37" s="122">
        <v>-69.583886429999993</v>
      </c>
      <c r="P37" s="122">
        <v>-69.032088309999992</v>
      </c>
      <c r="Q37" s="122">
        <v>-84.255907579999999</v>
      </c>
      <c r="R37" s="122">
        <v>-55.554618629999993</v>
      </c>
      <c r="S37" s="122">
        <v>-62.598171409999999</v>
      </c>
      <c r="T37" s="122">
        <v>-53.991896379999993</v>
      </c>
      <c r="U37" s="122">
        <v>-57.538213769999999</v>
      </c>
      <c r="V37" s="122">
        <v>-47.741382268000002</v>
      </c>
      <c r="W37" s="122">
        <v>-43.398964419999999</v>
      </c>
      <c r="X37" s="95"/>
      <c r="Y37" s="122">
        <v>-334.62026121220003</v>
      </c>
      <c r="Z37" s="122">
        <v>-357.38411601401003</v>
      </c>
      <c r="AA37" s="122">
        <v>-280.61210120999993</v>
      </c>
      <c r="AB37" s="123">
        <v>-271.44078593</v>
      </c>
      <c r="AC37" s="123">
        <v>-202.67045683799998</v>
      </c>
      <c r="AE37" s="94"/>
      <c r="AF37" s="94"/>
      <c r="AG37" s="94"/>
    </row>
    <row r="38" spans="1:33" x14ac:dyDescent="0.2">
      <c r="A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5"/>
      <c r="Y38" s="96"/>
      <c r="Z38" s="96"/>
      <c r="AA38" s="96"/>
      <c r="AB38" s="96"/>
      <c r="AC38" s="96"/>
      <c r="AE38" s="94"/>
      <c r="AF38" s="94"/>
    </row>
    <row r="39" spans="1:33" ht="15" x14ac:dyDescent="0.25">
      <c r="A39" s="108" t="s">
        <v>73</v>
      </c>
      <c r="B39" s="71"/>
      <c r="C39" s="109">
        <v>3249.2956235777688</v>
      </c>
      <c r="D39" s="109">
        <v>2579.6753206944923</v>
      </c>
      <c r="E39" s="109">
        <v>2138.64448230587</v>
      </c>
      <c r="F39" s="109">
        <v>1745.7597432778762</v>
      </c>
      <c r="G39" s="109">
        <v>2271.3550084954941</v>
      </c>
      <c r="H39" s="109">
        <v>2250.0071347909106</v>
      </c>
      <c r="I39" s="109">
        <v>2449.7039515253805</v>
      </c>
      <c r="J39" s="109">
        <v>2757.2786764676898</v>
      </c>
      <c r="K39" s="109">
        <v>2735.8281072735249</v>
      </c>
      <c r="L39" s="109">
        <v>2636.1298885982837</v>
      </c>
      <c r="M39" s="109">
        <v>2999.2308354749662</v>
      </c>
      <c r="N39" s="109">
        <v>3022.4346083611854</v>
      </c>
      <c r="O39" s="109">
        <v>2797.0118472688837</v>
      </c>
      <c r="P39" s="109">
        <v>2767.5078055770346</v>
      </c>
      <c r="Q39" s="109">
        <v>2535.024028730893</v>
      </c>
      <c r="R39" s="109">
        <v>2322.6558735267736</v>
      </c>
      <c r="S39" s="109">
        <v>2075.1080626842295</v>
      </c>
      <c r="T39" s="109">
        <v>1849.5813545719504</v>
      </c>
      <c r="U39" s="109">
        <v>1856.0500856442006</v>
      </c>
      <c r="V39" s="109">
        <v>1862.8414860604344</v>
      </c>
      <c r="W39" s="109">
        <v>1655.5018587477527</v>
      </c>
      <c r="X39" s="110"/>
      <c r="Y39" s="109">
        <v>8735.4345547737339</v>
      </c>
      <c r="Z39" s="109">
        <v>10192.817870057504</v>
      </c>
      <c r="AA39" s="109">
        <v>11454.807179703321</v>
      </c>
      <c r="AB39" s="109">
        <v>9700.2957705189274</v>
      </c>
      <c r="AC39" s="109">
        <v>7223.9747850243393</v>
      </c>
      <c r="AE39" s="94"/>
      <c r="AF39" s="94"/>
    </row>
    <row r="40" spans="1:33" ht="17.25" x14ac:dyDescent="0.25">
      <c r="A40" s="111" t="s">
        <v>114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05"/>
    </row>
    <row r="41" spans="1:33" x14ac:dyDescent="0.2">
      <c r="A41" s="6" t="s">
        <v>96</v>
      </c>
    </row>
    <row r="42" spans="1:33" x14ac:dyDescent="0.2">
      <c r="A42" s="6" t="s">
        <v>103</v>
      </c>
    </row>
    <row r="43" spans="1:33" x14ac:dyDescent="0.2">
      <c r="A43" s="6" t="s">
        <v>117</v>
      </c>
    </row>
    <row r="44" spans="1:33" x14ac:dyDescent="0.2">
      <c r="A44" s="6"/>
    </row>
  </sheetData>
  <pageMargins left="0.7" right="0.7" top="0.75" bottom="0.75" header="0.3" footer="0.3"/>
  <pageSetup scale="37" orientation="portrait" r:id="rId1"/>
  <colBreaks count="1" manualBreakCount="1">
    <brk id="28" max="1048575" man="1"/>
  </colBreaks>
  <ignoredErrors>
    <ignoredError sqref="Y41:Z42" formulaRange="1"/>
    <ignoredError sqref="Y12:Z16 Y23:Z27 Z17:Z22 Z6:Z11 Y40:Z40 Z28:Z39" formulaRange="1" emptyCellReference="1"/>
    <ignoredError sqref="AA6:AA40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1BEFFC53DC0A438287EA62BCD3F883" ma:contentTypeVersion="9" ma:contentTypeDescription="Create a new document." ma:contentTypeScope="" ma:versionID="f12efc7d38ed604b0c544445d8a467c7">
  <xsd:schema xmlns:xsd="http://www.w3.org/2001/XMLSchema" xmlns:xs="http://www.w3.org/2001/XMLSchema" xmlns:p="http://schemas.microsoft.com/office/2006/metadata/properties" xmlns:ns2="17c1bd10-324e-4945-9e83-f2c448d7460b" targetNamespace="http://schemas.microsoft.com/office/2006/metadata/properties" ma:root="true" ma:fieldsID="d592d0651a54fc64dd0183f191370821" ns2:_="">
    <xsd:import namespace="17c1bd10-324e-4945-9e83-f2c448d74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1bd10-324e-4945-9e83-f2c448d74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E76347-4E9B-4B71-82CA-F0724A3CE304}">
  <ds:schemaRefs>
    <ds:schemaRef ds:uri="http://purl.org/dc/dcmitype/"/>
    <ds:schemaRef ds:uri="17c1bd10-324e-4945-9e83-f2c448d7460b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0EC7807-FF43-4499-AB63-7E1F005B4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c1bd10-324e-4945-9e83-f2c448d74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711CB0-9AF6-4D16-B8D3-87B3C4B20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Consolidated Income Statement</vt:lpstr>
      <vt:lpstr>Consolidated Balance Sheet</vt:lpstr>
      <vt:lpstr>Cash Flow Statement</vt:lpstr>
      <vt:lpstr>Segment  EBITDA</vt:lpstr>
      <vt:lpstr>Segment  Sales</vt:lpstr>
      <vt:lpstr>'Cash Flow Statement'!Área_de_impresión</vt:lpstr>
      <vt:lpstr>'Consolidated Balance Sheet'!Área_de_impresión</vt:lpstr>
      <vt:lpstr>'Consolidated Income Statement'!Área_de_impresión</vt:lpstr>
      <vt:lpstr>'Segment  EBITDA'!Área_de_impresión</vt:lpstr>
      <vt:lpstr>'Consolidated Income Statement'!OLE_LINK7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Arrighi</dc:creator>
  <cp:lastModifiedBy>ORTIZ SOLER Carolina     TERNIUM [AR]</cp:lastModifiedBy>
  <cp:lastPrinted>2019-07-31T08:01:17Z</cp:lastPrinted>
  <dcterms:created xsi:type="dcterms:W3CDTF">2013-11-13T15:29:30Z</dcterms:created>
  <dcterms:modified xsi:type="dcterms:W3CDTF">2021-04-27T18:13:16Z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0x010100A71BEFFC53DC0A438287EA62BCD3F883</vt:lpwstr>
  </property>
</Properties>
</file>