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45" windowWidth="18825" windowHeight="10800" tabRatio="841"/>
  </bookViews>
  <sheets>
    <sheet name="Fiscal Year Change Overview" sheetId="14" r:id="rId1"/>
    <sheet name="A - Income Statement" sheetId="4" r:id="rId2"/>
    <sheet name="B - Non-GAAP Reconciliation" sheetId="11" r:id="rId3"/>
    <sheet name="C - NCI Summary" sheetId="15" r:id="rId4"/>
    <sheet name="D - Balance Sheet" sheetId="16" r:id="rId5"/>
    <sheet name="E - Cash Flow" sheetId="10" r:id="rId6"/>
    <sheet name="F - Segment Information" sheetId="9" r:id="rId7"/>
    <sheet name="G - Revenue Category Summary" sheetId="12" r:id="rId8"/>
  </sheets>
  <definedNames>
    <definedName name="_xlnm.Print_Area" localSheetId="3">'C - NCI Summary'!$A$1:$K$28</definedName>
    <definedName name="_xlnm.Print_Area" localSheetId="0">'Fiscal Year Change Overview'!$A$1:$J$45</definedName>
    <definedName name="_xlnm.Print_Titles" localSheetId="2">'B - Non-GAAP Reconciliation'!$7:$9</definedName>
  </definedNames>
  <calcPr calcId="145621"/>
</workbook>
</file>

<file path=xl/calcChain.xml><?xml version="1.0" encoding="utf-8"?>
<calcChain xmlns="http://schemas.openxmlformats.org/spreadsheetml/2006/main">
  <c r="E45" i="10" l="1"/>
  <c r="D45" i="10"/>
  <c r="C45" i="10"/>
  <c r="C33" i="10"/>
  <c r="D33" i="10"/>
  <c r="E33" i="10"/>
  <c r="C26" i="10"/>
  <c r="D26" i="10"/>
  <c r="E26" i="10"/>
  <c r="C21" i="10"/>
  <c r="C44" i="10" s="1"/>
  <c r="C46" i="10" s="1"/>
  <c r="D21" i="10"/>
  <c r="D44" i="10" s="1"/>
  <c r="D46" i="10" s="1"/>
  <c r="E21" i="10"/>
  <c r="E44" i="10" s="1"/>
  <c r="E46" i="10" l="1"/>
  <c r="E37" i="10"/>
  <c r="E41" i="10" s="1"/>
  <c r="D37" i="10"/>
  <c r="D41" i="10" s="1"/>
  <c r="C37" i="10"/>
  <c r="C41" i="10" s="1"/>
  <c r="I33" i="16"/>
  <c r="I37" i="16" s="1"/>
  <c r="H33" i="16"/>
  <c r="H37" i="16" s="1"/>
  <c r="G33" i="16"/>
  <c r="G37" i="16" s="1"/>
  <c r="F33" i="16"/>
  <c r="F37" i="16" s="1"/>
  <c r="E33" i="16"/>
  <c r="E37" i="16" s="1"/>
  <c r="D33" i="16"/>
  <c r="D37" i="16" s="1"/>
  <c r="C33" i="16"/>
  <c r="C37" i="16" s="1"/>
  <c r="B33" i="16"/>
  <c r="B37" i="16" s="1"/>
  <c r="I18" i="16"/>
  <c r="I25" i="16" s="1"/>
  <c r="H18" i="16"/>
  <c r="H25" i="16" s="1"/>
  <c r="G18" i="16"/>
  <c r="G25" i="16" s="1"/>
  <c r="F18" i="16"/>
  <c r="F25" i="16" s="1"/>
  <c r="E18" i="16"/>
  <c r="E25" i="16" s="1"/>
  <c r="D18" i="16"/>
  <c r="D25" i="16" s="1"/>
  <c r="C18" i="16"/>
  <c r="C25" i="16" s="1"/>
  <c r="B18" i="16"/>
  <c r="B25" i="16" s="1"/>
  <c r="B16" i="10" l="1"/>
  <c r="F16" i="10"/>
  <c r="I19" i="15"/>
  <c r="H19" i="15"/>
  <c r="G19" i="15"/>
  <c r="E19" i="15"/>
  <c r="D19" i="15"/>
  <c r="C19" i="15"/>
  <c r="B19" i="15"/>
  <c r="J19" i="15"/>
  <c r="I18" i="15"/>
  <c r="H18" i="15"/>
  <c r="G18" i="15"/>
  <c r="E18" i="15"/>
  <c r="D18" i="15"/>
  <c r="C18" i="15"/>
  <c r="B18" i="15"/>
  <c r="J18" i="15"/>
  <c r="G15" i="15"/>
  <c r="E15" i="15"/>
  <c r="D15" i="15"/>
  <c r="C15" i="15"/>
  <c r="B15" i="15"/>
  <c r="I15" i="15"/>
  <c r="H15" i="15"/>
  <c r="I14" i="15"/>
  <c r="H14" i="15"/>
  <c r="G14" i="15"/>
  <c r="E14" i="15"/>
  <c r="D14" i="15"/>
  <c r="C14" i="15"/>
  <c r="B14" i="15"/>
  <c r="I13" i="15"/>
  <c r="H13" i="15"/>
  <c r="G13" i="15"/>
  <c r="E13" i="15"/>
  <c r="D13" i="15"/>
  <c r="C13" i="15"/>
  <c r="B13" i="15"/>
  <c r="I12" i="15"/>
  <c r="H12" i="15"/>
  <c r="G12" i="15"/>
  <c r="E12" i="15"/>
  <c r="D12" i="15"/>
  <c r="C12" i="15"/>
  <c r="B12" i="15"/>
  <c r="J15" i="15"/>
  <c r="J14" i="15"/>
  <c r="J13" i="15"/>
  <c r="J12" i="15"/>
  <c r="C20" i="15" l="1"/>
  <c r="C22" i="15" s="1"/>
  <c r="G20" i="15"/>
  <c r="B20" i="15"/>
  <c r="C16" i="15"/>
  <c r="B16" i="15"/>
  <c r="J20" i="15"/>
  <c r="J22" i="15" s="1"/>
  <c r="D20" i="15"/>
  <c r="H20" i="15"/>
  <c r="J16" i="15"/>
  <c r="I16" i="15"/>
  <c r="E20" i="15"/>
  <c r="I20" i="15"/>
  <c r="H16" i="15"/>
  <c r="G16" i="15"/>
  <c r="G22" i="15" s="1"/>
  <c r="E16" i="15"/>
  <c r="D16" i="15"/>
  <c r="H22" i="15"/>
  <c r="K25" i="11"/>
  <c r="D22" i="15" l="1"/>
  <c r="B22" i="15"/>
  <c r="E22" i="15"/>
  <c r="I22" i="15"/>
  <c r="K41" i="4"/>
  <c r="K46" i="4"/>
  <c r="J46" i="4"/>
  <c r="J41" i="4"/>
  <c r="I46" i="4"/>
  <c r="I41" i="4"/>
  <c r="H46" i="4"/>
  <c r="H41" i="4"/>
  <c r="G46" i="4" l="1"/>
  <c r="G41" i="4"/>
  <c r="F46" i="4"/>
  <c r="F41" i="4"/>
  <c r="E46" i="4"/>
  <c r="E41" i="4"/>
  <c r="D46" i="4"/>
  <c r="D41" i="4"/>
  <c r="C46" i="4"/>
  <c r="C41" i="4"/>
  <c r="B46" i="4"/>
  <c r="B41" i="4"/>
  <c r="F45" i="10"/>
  <c r="B45" i="10" l="1"/>
  <c r="F33" i="10"/>
  <c r="B33" i="10"/>
  <c r="F26" i="10"/>
  <c r="B26" i="10"/>
  <c r="F21" i="10"/>
  <c r="B21" i="10"/>
  <c r="B44" i="10" s="1"/>
  <c r="B46" i="10" s="1"/>
  <c r="C101" i="11"/>
  <c r="D101" i="11"/>
  <c r="E101" i="11"/>
  <c r="F101" i="11"/>
  <c r="G101" i="11"/>
  <c r="H101" i="11"/>
  <c r="I101" i="11"/>
  <c r="J101" i="11"/>
  <c r="K101" i="11"/>
  <c r="C102" i="11"/>
  <c r="D102" i="11"/>
  <c r="E102" i="11"/>
  <c r="G102" i="11"/>
  <c r="H102" i="11"/>
  <c r="I102" i="11"/>
  <c r="J102" i="11"/>
  <c r="K102" i="11"/>
  <c r="C103" i="11"/>
  <c r="D103" i="11"/>
  <c r="E103" i="11"/>
  <c r="F103" i="11"/>
  <c r="G103" i="11"/>
  <c r="H103" i="11"/>
  <c r="I103" i="11"/>
  <c r="J103" i="11"/>
  <c r="K103" i="11"/>
  <c r="C104" i="11"/>
  <c r="D104" i="11"/>
  <c r="E104" i="11"/>
  <c r="G104" i="11"/>
  <c r="H104" i="11"/>
  <c r="I104" i="11"/>
  <c r="J104" i="11"/>
  <c r="K104" i="11"/>
  <c r="C105" i="11"/>
  <c r="D105" i="11"/>
  <c r="E105" i="11"/>
  <c r="G105" i="11"/>
  <c r="H105" i="11"/>
  <c r="I105" i="11"/>
  <c r="J105" i="11"/>
  <c r="K105" i="11"/>
  <c r="C106" i="11"/>
  <c r="D106" i="11"/>
  <c r="E106" i="11"/>
  <c r="G106" i="11"/>
  <c r="H106" i="11"/>
  <c r="I106" i="11"/>
  <c r="J106" i="11"/>
  <c r="K106" i="11"/>
  <c r="C107" i="11"/>
  <c r="D107" i="11"/>
  <c r="E107" i="11"/>
  <c r="G107" i="11"/>
  <c r="H107" i="11"/>
  <c r="I107" i="11"/>
  <c r="J107" i="11"/>
  <c r="K107" i="11"/>
  <c r="C108" i="11"/>
  <c r="D108" i="11"/>
  <c r="E108" i="11"/>
  <c r="G108" i="11"/>
  <c r="H108" i="11"/>
  <c r="I108" i="11"/>
  <c r="J108" i="11"/>
  <c r="K108" i="11"/>
  <c r="B102" i="11"/>
  <c r="B103" i="11"/>
  <c r="B104" i="11"/>
  <c r="B105" i="11"/>
  <c r="B106" i="11"/>
  <c r="B107" i="11"/>
  <c r="B108" i="11"/>
  <c r="B101" i="11"/>
  <c r="F37" i="10" l="1"/>
  <c r="F41" i="10" s="1"/>
  <c r="F44" i="10"/>
  <c r="F46" i="10" s="1"/>
  <c r="B37" i="10"/>
  <c r="B41" i="10" s="1"/>
  <c r="F71" i="11"/>
  <c r="F102" i="11" s="1"/>
  <c r="F73" i="11"/>
  <c r="F104" i="11" s="1"/>
  <c r="F74" i="11"/>
  <c r="F105" i="11" s="1"/>
  <c r="F75" i="11"/>
  <c r="F106" i="11" s="1"/>
  <c r="F76" i="11"/>
  <c r="F107" i="11" s="1"/>
  <c r="F77" i="11"/>
  <c r="F108" i="11" s="1"/>
  <c r="K68" i="11"/>
  <c r="C68" i="11"/>
  <c r="D68" i="11"/>
  <c r="E68" i="11"/>
  <c r="F68" i="11"/>
  <c r="G68" i="11"/>
  <c r="H68" i="11"/>
  <c r="I68" i="11"/>
  <c r="J68" i="11"/>
  <c r="B68" i="11"/>
  <c r="K94" i="11"/>
  <c r="K19" i="15" s="1"/>
  <c r="K93" i="11"/>
  <c r="K92" i="11"/>
  <c r="G83" i="11" l="1"/>
  <c r="H83" i="11"/>
  <c r="I83" i="11"/>
  <c r="J83" i="11"/>
  <c r="G84" i="11"/>
  <c r="H84" i="11"/>
  <c r="I84" i="11"/>
  <c r="J84" i="11"/>
  <c r="G85" i="11"/>
  <c r="H85" i="11"/>
  <c r="I85" i="11"/>
  <c r="J85" i="11"/>
  <c r="G86" i="11"/>
  <c r="H86" i="11"/>
  <c r="I86" i="11"/>
  <c r="J86" i="11"/>
  <c r="G87" i="11"/>
  <c r="H87" i="11"/>
  <c r="I87" i="11"/>
  <c r="J87" i="11"/>
  <c r="G88" i="11"/>
  <c r="H88" i="11"/>
  <c r="I88" i="11"/>
  <c r="J88" i="11"/>
  <c r="G89" i="11"/>
  <c r="H89" i="11"/>
  <c r="I89" i="11"/>
  <c r="J89" i="11"/>
  <c r="G90" i="11"/>
  <c r="H90" i="11"/>
  <c r="I90" i="11"/>
  <c r="J90" i="11"/>
  <c r="C83" i="11"/>
  <c r="D83" i="11"/>
  <c r="E83" i="11"/>
  <c r="C84" i="11"/>
  <c r="D84" i="11"/>
  <c r="E84" i="11"/>
  <c r="C85" i="11"/>
  <c r="D85" i="11"/>
  <c r="E85" i="11"/>
  <c r="C86" i="11"/>
  <c r="D86" i="11"/>
  <c r="E86" i="11"/>
  <c r="C87" i="11"/>
  <c r="D87" i="11"/>
  <c r="E87" i="11"/>
  <c r="C88" i="11"/>
  <c r="D88" i="11"/>
  <c r="E88" i="11"/>
  <c r="C89" i="11"/>
  <c r="D89" i="11"/>
  <c r="E89" i="11"/>
  <c r="C90" i="11"/>
  <c r="D90" i="11"/>
  <c r="E90" i="11"/>
  <c r="B84" i="11"/>
  <c r="B85" i="11"/>
  <c r="B86" i="11"/>
  <c r="B87" i="11"/>
  <c r="B88" i="11"/>
  <c r="B89" i="11"/>
  <c r="B90" i="11"/>
  <c r="B83" i="11"/>
  <c r="K64" i="11" l="1"/>
  <c r="F64" i="11"/>
  <c r="K63" i="11"/>
  <c r="F63" i="11"/>
  <c r="K62" i="11"/>
  <c r="F62" i="11"/>
  <c r="K61" i="11"/>
  <c r="K87" i="11" s="1"/>
  <c r="F61" i="11"/>
  <c r="F87" i="11" s="1"/>
  <c r="K60" i="11"/>
  <c r="K86" i="11" s="1"/>
  <c r="F60" i="11"/>
  <c r="F86" i="11" s="1"/>
  <c r="K59" i="11"/>
  <c r="K85" i="11" s="1"/>
  <c r="F59" i="11"/>
  <c r="F85" i="11" s="1"/>
  <c r="K58" i="11"/>
  <c r="K84" i="11" s="1"/>
  <c r="F58" i="11"/>
  <c r="F84" i="11" s="1"/>
  <c r="K57" i="11"/>
  <c r="K83" i="11" s="1"/>
  <c r="F57" i="11"/>
  <c r="F83" i="11" s="1"/>
  <c r="C78" i="11"/>
  <c r="D78" i="11"/>
  <c r="E78" i="11"/>
  <c r="F78" i="11"/>
  <c r="G78" i="11"/>
  <c r="H78" i="11"/>
  <c r="I78" i="11"/>
  <c r="J78" i="11"/>
  <c r="K78" i="11"/>
  <c r="B78" i="11"/>
  <c r="F92" i="11"/>
  <c r="F93" i="11"/>
  <c r="F94" i="11"/>
  <c r="F19" i="15" s="1"/>
  <c r="J37" i="9"/>
  <c r="F89" i="11" l="1"/>
  <c r="F15" i="15"/>
  <c r="K89" i="11"/>
  <c r="K15" i="15"/>
  <c r="F88" i="11"/>
  <c r="F13" i="15"/>
  <c r="F90" i="11"/>
  <c r="F14" i="15"/>
  <c r="K88" i="11"/>
  <c r="K13" i="15"/>
  <c r="K90" i="11"/>
  <c r="K14" i="15"/>
  <c r="C98" i="11"/>
  <c r="D98" i="11"/>
  <c r="E98" i="11"/>
  <c r="F98" i="11"/>
  <c r="G98" i="11"/>
  <c r="H98" i="11"/>
  <c r="I98" i="11"/>
  <c r="J98" i="11"/>
  <c r="K98" i="11"/>
  <c r="B98" i="11"/>
  <c r="C113" i="11" l="1"/>
  <c r="D113" i="11"/>
  <c r="E113" i="11"/>
  <c r="F113" i="11"/>
  <c r="G113" i="11"/>
  <c r="H113" i="11"/>
  <c r="I113" i="11"/>
  <c r="J113" i="11"/>
  <c r="K113" i="11"/>
  <c r="B113" i="11"/>
  <c r="C51" i="11" l="1"/>
  <c r="D51" i="11"/>
  <c r="E51" i="11"/>
  <c r="G51" i="11"/>
  <c r="H51" i="11"/>
  <c r="I51" i="11"/>
  <c r="J51" i="11"/>
  <c r="B51" i="11"/>
  <c r="C50" i="11"/>
  <c r="D50" i="11"/>
  <c r="E50" i="11"/>
  <c r="G50" i="11"/>
  <c r="H50" i="11"/>
  <c r="I50" i="11"/>
  <c r="J50" i="11"/>
  <c r="B50" i="11"/>
  <c r="C43" i="11"/>
  <c r="C49" i="11" s="1"/>
  <c r="D43" i="11"/>
  <c r="D49" i="11" s="1"/>
  <c r="E43" i="11"/>
  <c r="E49" i="11" s="1"/>
  <c r="F43" i="11"/>
  <c r="F49" i="11" s="1"/>
  <c r="G43" i="11"/>
  <c r="G49" i="11" s="1"/>
  <c r="H43" i="11"/>
  <c r="H49" i="11" s="1"/>
  <c r="I43" i="11"/>
  <c r="I49" i="11" s="1"/>
  <c r="J43" i="11"/>
  <c r="J49" i="11" s="1"/>
  <c r="K43" i="11"/>
  <c r="K49" i="11" s="1"/>
  <c r="B43" i="11"/>
  <c r="B49" i="11" s="1"/>
  <c r="C42" i="11"/>
  <c r="C44" i="11" s="1"/>
  <c r="C45" i="11" s="1"/>
  <c r="D42" i="11"/>
  <c r="D44" i="11" s="1"/>
  <c r="D45" i="11" s="1"/>
  <c r="E42" i="11"/>
  <c r="E44" i="11" s="1"/>
  <c r="E45" i="11" s="1"/>
  <c r="G42" i="11"/>
  <c r="G44" i="11" s="1"/>
  <c r="G45" i="11" s="1"/>
  <c r="H42" i="11"/>
  <c r="I42" i="11"/>
  <c r="I44" i="11" s="1"/>
  <c r="I45" i="11" s="1"/>
  <c r="J42" i="11"/>
  <c r="B42" i="11"/>
  <c r="B44" i="11" s="1"/>
  <c r="B45" i="11" s="1"/>
  <c r="C38" i="11"/>
  <c r="C48" i="11" s="1"/>
  <c r="D38" i="11"/>
  <c r="D48" i="11" s="1"/>
  <c r="E38" i="11"/>
  <c r="E48" i="11" s="1"/>
  <c r="G38" i="11"/>
  <c r="G48" i="11" s="1"/>
  <c r="H38" i="11"/>
  <c r="H48" i="11" s="1"/>
  <c r="I38" i="11"/>
  <c r="I48" i="11" s="1"/>
  <c r="J38" i="11"/>
  <c r="J48" i="11" s="1"/>
  <c r="B38" i="11"/>
  <c r="B48" i="11" s="1"/>
  <c r="J32" i="11"/>
  <c r="K32" i="11" s="1"/>
  <c r="K31" i="11"/>
  <c r="F31" i="11"/>
  <c r="K30" i="11"/>
  <c r="J30" i="11"/>
  <c r="C30" i="11"/>
  <c r="D30" i="11"/>
  <c r="E30" i="11"/>
  <c r="F30" i="11"/>
  <c r="G30" i="11"/>
  <c r="H30" i="11"/>
  <c r="I30" i="11"/>
  <c r="B30" i="11"/>
  <c r="C29" i="11"/>
  <c r="C33" i="11" s="1"/>
  <c r="C42" i="9" s="1"/>
  <c r="C43" i="9" s="1"/>
  <c r="D29" i="11"/>
  <c r="D33" i="11" s="1"/>
  <c r="D42" i="9" s="1"/>
  <c r="D43" i="9" s="1"/>
  <c r="E29" i="11"/>
  <c r="E33" i="11" s="1"/>
  <c r="E42" i="9" s="1"/>
  <c r="E43" i="9" s="1"/>
  <c r="G29" i="11"/>
  <c r="G33" i="11" s="1"/>
  <c r="G42" i="9" s="1"/>
  <c r="G43" i="9" s="1"/>
  <c r="H29" i="11"/>
  <c r="I29" i="11"/>
  <c r="I33" i="11" s="1"/>
  <c r="I42" i="9" s="1"/>
  <c r="I43" i="9" s="1"/>
  <c r="J29" i="11"/>
  <c r="B29" i="11"/>
  <c r="B33" i="11" s="1"/>
  <c r="B42" i="9" s="1"/>
  <c r="B43" i="9" s="1"/>
  <c r="C24" i="11"/>
  <c r="C26" i="11" s="1"/>
  <c r="C27" i="11" s="1"/>
  <c r="C41" i="9" s="1"/>
  <c r="D24" i="11"/>
  <c r="D26" i="11" s="1"/>
  <c r="D27" i="11" s="1"/>
  <c r="D41" i="9" s="1"/>
  <c r="E24" i="11"/>
  <c r="E26" i="11" s="1"/>
  <c r="E27" i="11" s="1"/>
  <c r="E41" i="9" s="1"/>
  <c r="G24" i="11"/>
  <c r="G26" i="11" s="1"/>
  <c r="G27" i="11" s="1"/>
  <c r="G41" i="9" s="1"/>
  <c r="H24" i="11"/>
  <c r="H26" i="11" s="1"/>
  <c r="H27" i="11" s="1"/>
  <c r="H41" i="9" s="1"/>
  <c r="I24" i="11"/>
  <c r="I26" i="11" s="1"/>
  <c r="I27" i="11" s="1"/>
  <c r="I41" i="9" s="1"/>
  <c r="J24" i="11"/>
  <c r="J26" i="11" s="1"/>
  <c r="J27" i="11" s="1"/>
  <c r="J41" i="9" s="1"/>
  <c r="B24" i="11"/>
  <c r="B26" i="11" s="1"/>
  <c r="B27" i="11" s="1"/>
  <c r="B41" i="9" s="1"/>
  <c r="K19" i="11"/>
  <c r="F19" i="11"/>
  <c r="K13" i="11"/>
  <c r="K38" i="11" s="1"/>
  <c r="F13" i="11"/>
  <c r="F38" i="11" s="1"/>
  <c r="C18" i="11"/>
  <c r="D18" i="11"/>
  <c r="E18" i="11"/>
  <c r="G18" i="11"/>
  <c r="H18" i="11"/>
  <c r="I18" i="11"/>
  <c r="J18" i="11"/>
  <c r="B18" i="11"/>
  <c r="C17" i="11"/>
  <c r="C20" i="11" s="1"/>
  <c r="C21" i="11" s="1"/>
  <c r="D17" i="11"/>
  <c r="D20" i="11" s="1"/>
  <c r="D21" i="11" s="1"/>
  <c r="E17" i="11"/>
  <c r="E20" i="11" s="1"/>
  <c r="E21" i="11" s="1"/>
  <c r="G17" i="11"/>
  <c r="H17" i="11"/>
  <c r="I17" i="11"/>
  <c r="J17" i="11"/>
  <c r="B17" i="11"/>
  <c r="B20" i="11" s="1"/>
  <c r="B21" i="11" s="1"/>
  <c r="C12" i="11"/>
  <c r="C14" i="11" s="1"/>
  <c r="C15" i="11" s="1"/>
  <c r="C23" i="9" s="1"/>
  <c r="D12" i="11"/>
  <c r="D14" i="11" s="1"/>
  <c r="D15" i="11" s="1"/>
  <c r="D23" i="9" s="1"/>
  <c r="E12" i="11"/>
  <c r="E14" i="11" s="1"/>
  <c r="E15" i="11" s="1"/>
  <c r="E23" i="9" s="1"/>
  <c r="G12" i="11"/>
  <c r="G14" i="11" s="1"/>
  <c r="G15" i="11" s="1"/>
  <c r="G23" i="9" s="1"/>
  <c r="H12" i="11"/>
  <c r="H14" i="11" s="1"/>
  <c r="H15" i="11" s="1"/>
  <c r="H23" i="9" s="1"/>
  <c r="I12" i="11"/>
  <c r="I14" i="11" s="1"/>
  <c r="I15" i="11" s="1"/>
  <c r="I23" i="9" s="1"/>
  <c r="J12" i="11"/>
  <c r="J14" i="11" s="1"/>
  <c r="J15" i="11" s="1"/>
  <c r="J23" i="9" s="1"/>
  <c r="B12" i="11"/>
  <c r="B14" i="11" s="1"/>
  <c r="B15" i="11" s="1"/>
  <c r="B23" i="9" s="1"/>
  <c r="K48" i="4"/>
  <c r="F48" i="4"/>
  <c r="K32" i="9"/>
  <c r="K31" i="9"/>
  <c r="K24" i="11" s="1"/>
  <c r="K26" i="11" s="1"/>
  <c r="K30" i="9"/>
  <c r="K29" i="9"/>
  <c r="F32" i="9"/>
  <c r="F29" i="11" s="1"/>
  <c r="F33" i="11" s="1"/>
  <c r="F42" i="9" s="1"/>
  <c r="F31" i="9"/>
  <c r="F24" i="11" s="1"/>
  <c r="F26" i="11" s="1"/>
  <c r="F30" i="9"/>
  <c r="F29" i="9"/>
  <c r="C34" i="9"/>
  <c r="D34" i="9"/>
  <c r="E34" i="9"/>
  <c r="F34" i="9"/>
  <c r="G34" i="9"/>
  <c r="H34" i="9"/>
  <c r="I34" i="9"/>
  <c r="J34" i="9"/>
  <c r="K34" i="9"/>
  <c r="B34" i="9"/>
  <c r="I37" i="9"/>
  <c r="H37" i="9"/>
  <c r="G37" i="9"/>
  <c r="E37" i="9"/>
  <c r="D37" i="9"/>
  <c r="C37" i="9"/>
  <c r="B37" i="9"/>
  <c r="J36" i="9"/>
  <c r="I36" i="9"/>
  <c r="H36" i="9"/>
  <c r="G36" i="9"/>
  <c r="F36" i="9"/>
  <c r="E36" i="9"/>
  <c r="D36" i="9"/>
  <c r="C36" i="9"/>
  <c r="B36" i="9"/>
  <c r="K35" i="9"/>
  <c r="K40" i="9" s="1"/>
  <c r="J35" i="9"/>
  <c r="J40" i="9" s="1"/>
  <c r="I35" i="9"/>
  <c r="I40" i="9" s="1"/>
  <c r="H35" i="9"/>
  <c r="H40" i="9" s="1"/>
  <c r="G35" i="9"/>
  <c r="G40" i="9" s="1"/>
  <c r="E35" i="9"/>
  <c r="E40" i="9" s="1"/>
  <c r="D35" i="9"/>
  <c r="D40" i="9" s="1"/>
  <c r="C35" i="9"/>
  <c r="C40" i="9" s="1"/>
  <c r="B35" i="9"/>
  <c r="B40" i="9" s="1"/>
  <c r="K15" i="9"/>
  <c r="K17" i="11" s="1"/>
  <c r="K14" i="9"/>
  <c r="K13" i="9"/>
  <c r="K12" i="11" s="1"/>
  <c r="K12" i="9"/>
  <c r="F13" i="9"/>
  <c r="F12" i="11" s="1"/>
  <c r="F14" i="9"/>
  <c r="F19" i="9" s="1"/>
  <c r="F24" i="9" s="1"/>
  <c r="F15" i="9"/>
  <c r="F17" i="11" s="1"/>
  <c r="F12" i="9"/>
  <c r="F18" i="9" s="1"/>
  <c r="F17" i="9"/>
  <c r="G17" i="9"/>
  <c r="H17" i="9"/>
  <c r="I17" i="9"/>
  <c r="J17" i="9"/>
  <c r="K17" i="9"/>
  <c r="C17" i="9"/>
  <c r="D17" i="9"/>
  <c r="E17" i="9"/>
  <c r="B17" i="9"/>
  <c r="J20" i="9"/>
  <c r="J19" i="9"/>
  <c r="J24" i="9" s="1"/>
  <c r="J18" i="9"/>
  <c r="I20" i="9"/>
  <c r="I19" i="9"/>
  <c r="I24" i="9" s="1"/>
  <c r="I18" i="9"/>
  <c r="H20" i="9"/>
  <c r="H19" i="9"/>
  <c r="H24" i="9" s="1"/>
  <c r="H18" i="9"/>
  <c r="G20" i="9"/>
  <c r="G19" i="9"/>
  <c r="G24" i="9" s="1"/>
  <c r="G18" i="9"/>
  <c r="E20" i="9"/>
  <c r="E19" i="9"/>
  <c r="E24" i="9" s="1"/>
  <c r="E18" i="9"/>
  <c r="D20" i="9"/>
  <c r="D19" i="9"/>
  <c r="D24" i="9" s="1"/>
  <c r="D18" i="9"/>
  <c r="C20" i="9"/>
  <c r="C19" i="9"/>
  <c r="C24" i="9" s="1"/>
  <c r="C18" i="9"/>
  <c r="B20" i="9"/>
  <c r="B19" i="9"/>
  <c r="B24" i="9" s="1"/>
  <c r="B18" i="9"/>
  <c r="F20" i="9" l="1"/>
  <c r="K14" i="11"/>
  <c r="K15" i="11" s="1"/>
  <c r="K23" i="9" s="1"/>
  <c r="F27" i="11"/>
  <c r="F41" i="9" s="1"/>
  <c r="K27" i="11"/>
  <c r="K41" i="9" s="1"/>
  <c r="F18" i="11"/>
  <c r="K18" i="11"/>
  <c r="K20" i="11" s="1"/>
  <c r="H33" i="11"/>
  <c r="H42" i="9" s="1"/>
  <c r="H43" i="9" s="1"/>
  <c r="H44" i="11"/>
  <c r="H45" i="11" s="1"/>
  <c r="J44" i="11"/>
  <c r="J45" i="11" s="1"/>
  <c r="F14" i="11"/>
  <c r="F15" i="11" s="1"/>
  <c r="F23" i="9" s="1"/>
  <c r="K29" i="11"/>
  <c r="K33" i="11" s="1"/>
  <c r="K42" i="9" s="1"/>
  <c r="K43" i="9" s="1"/>
  <c r="K37" i="9"/>
  <c r="K48" i="11"/>
  <c r="F48" i="11"/>
  <c r="J33" i="11"/>
  <c r="J42" i="9" s="1"/>
  <c r="J43" i="9" s="1"/>
  <c r="E25" i="9"/>
  <c r="E26" i="9" s="1"/>
  <c r="C25" i="9"/>
  <c r="C26" i="9" s="1"/>
  <c r="I34" i="11"/>
  <c r="G34" i="11"/>
  <c r="E34" i="11"/>
  <c r="C34" i="11"/>
  <c r="F43" i="9"/>
  <c r="B25" i="9"/>
  <c r="B26" i="9" s="1"/>
  <c r="D25" i="9"/>
  <c r="D26" i="9" s="1"/>
  <c r="B34" i="11"/>
  <c r="F34" i="11"/>
  <c r="D34" i="11"/>
  <c r="I20" i="11"/>
  <c r="G20" i="11"/>
  <c r="J20" i="11"/>
  <c r="H20" i="11"/>
  <c r="F20" i="11"/>
  <c r="K36" i="9"/>
  <c r="K19" i="9"/>
  <c r="K24" i="9" s="1"/>
  <c r="K18" i="9"/>
  <c r="K20" i="9"/>
  <c r="F35" i="9"/>
  <c r="F40" i="9" s="1"/>
  <c r="F37" i="9"/>
  <c r="J17" i="4"/>
  <c r="I17" i="4"/>
  <c r="H17" i="4"/>
  <c r="G17" i="4"/>
  <c r="E17" i="4"/>
  <c r="D17" i="4"/>
  <c r="C17" i="4"/>
  <c r="B17" i="4"/>
  <c r="F35" i="4"/>
  <c r="F18" i="15" s="1"/>
  <c r="F20" i="15" s="1"/>
  <c r="F34" i="4"/>
  <c r="F12" i="15" s="1"/>
  <c r="F16" i="15" s="1"/>
  <c r="F32" i="4"/>
  <c r="F30" i="4"/>
  <c r="F28" i="4"/>
  <c r="F25" i="4"/>
  <c r="F24" i="4"/>
  <c r="F23" i="4"/>
  <c r="F19" i="4"/>
  <c r="F50" i="11" s="1"/>
  <c r="F18" i="4"/>
  <c r="F51" i="11" s="1"/>
  <c r="F16" i="4"/>
  <c r="F42" i="11" s="1"/>
  <c r="F44" i="11" s="1"/>
  <c r="F45" i="11" s="1"/>
  <c r="F13" i="4"/>
  <c r="F12" i="4"/>
  <c r="F11" i="4"/>
  <c r="K35" i="4"/>
  <c r="K18" i="15" s="1"/>
  <c r="K20" i="15" s="1"/>
  <c r="K22" i="15" s="1"/>
  <c r="K34" i="4"/>
  <c r="K12" i="15" s="1"/>
  <c r="K16" i="15" s="1"/>
  <c r="K32" i="4"/>
  <c r="K30" i="4"/>
  <c r="K28" i="4"/>
  <c r="K25" i="4"/>
  <c r="K24" i="4"/>
  <c r="K23" i="4"/>
  <c r="K19" i="4"/>
  <c r="K50" i="11" s="1"/>
  <c r="K18" i="4"/>
  <c r="K51" i="11" s="1"/>
  <c r="K16" i="4"/>
  <c r="K42" i="11" s="1"/>
  <c r="K44" i="11" s="1"/>
  <c r="K13" i="4"/>
  <c r="K12" i="4"/>
  <c r="K11" i="4"/>
  <c r="C40" i="12"/>
  <c r="D40" i="12"/>
  <c r="E40" i="12"/>
  <c r="F40" i="12"/>
  <c r="G40" i="12"/>
  <c r="H40" i="12"/>
  <c r="I40" i="12"/>
  <c r="J40" i="12"/>
  <c r="K40" i="12"/>
  <c r="B40" i="12"/>
  <c r="C19" i="12"/>
  <c r="D19" i="12"/>
  <c r="E19" i="12"/>
  <c r="F19" i="12"/>
  <c r="G19" i="12"/>
  <c r="H19" i="12"/>
  <c r="I19" i="12"/>
  <c r="J19" i="12"/>
  <c r="K19" i="12"/>
  <c r="B19" i="12"/>
  <c r="J14" i="4"/>
  <c r="I14" i="4"/>
  <c r="H14" i="4"/>
  <c r="G14" i="4"/>
  <c r="E14" i="4"/>
  <c r="C14" i="4"/>
  <c r="D14" i="4"/>
  <c r="B14" i="4"/>
  <c r="J15" i="4" l="1"/>
  <c r="J37" i="11"/>
  <c r="J39" i="11" s="1"/>
  <c r="J40" i="11" s="1"/>
  <c r="G20" i="4"/>
  <c r="G47" i="11" s="1"/>
  <c r="G52" i="11" s="1"/>
  <c r="G53" i="11" s="1"/>
  <c r="G37" i="11"/>
  <c r="G39" i="11" s="1"/>
  <c r="G40" i="11" s="1"/>
  <c r="C15" i="4"/>
  <c r="C37" i="11"/>
  <c r="C39" i="11" s="1"/>
  <c r="C40" i="11" s="1"/>
  <c r="I15" i="4"/>
  <c r="I37" i="11"/>
  <c r="I39" i="11" s="1"/>
  <c r="I40" i="11" s="1"/>
  <c r="E15" i="4"/>
  <c r="E37" i="11"/>
  <c r="E39" i="11" s="1"/>
  <c r="E40" i="11" s="1"/>
  <c r="B15" i="4"/>
  <c r="B37" i="11"/>
  <c r="B39" i="11" s="1"/>
  <c r="B40" i="11" s="1"/>
  <c r="H34" i="11"/>
  <c r="D15" i="4"/>
  <c r="D37" i="11"/>
  <c r="D39" i="11" s="1"/>
  <c r="D40" i="11" s="1"/>
  <c r="H20" i="4"/>
  <c r="H47" i="11" s="1"/>
  <c r="H52" i="11" s="1"/>
  <c r="H53" i="11" s="1"/>
  <c r="H37" i="11"/>
  <c r="H39" i="11" s="1"/>
  <c r="H40" i="11" s="1"/>
  <c r="K45" i="11"/>
  <c r="F22" i="15"/>
  <c r="K34" i="11"/>
  <c r="J34" i="11"/>
  <c r="F21" i="11"/>
  <c r="F25" i="9"/>
  <c r="F26" i="9" s="1"/>
  <c r="J21" i="11"/>
  <c r="J25" i="9"/>
  <c r="J26" i="9" s="1"/>
  <c r="I21" i="11"/>
  <c r="I25" i="9"/>
  <c r="I26" i="9" s="1"/>
  <c r="H21" i="11"/>
  <c r="H25" i="9"/>
  <c r="H26" i="9" s="1"/>
  <c r="G21" i="11"/>
  <c r="G25" i="9"/>
  <c r="G26" i="9" s="1"/>
  <c r="K21" i="11"/>
  <c r="K25" i="9"/>
  <c r="K26" i="9" s="1"/>
  <c r="F17" i="4"/>
  <c r="F14" i="4"/>
  <c r="E20" i="4"/>
  <c r="E47" i="11" s="1"/>
  <c r="E52" i="11" s="1"/>
  <c r="E53" i="11" s="1"/>
  <c r="B20" i="4"/>
  <c r="B47" i="11" s="1"/>
  <c r="B52" i="11" s="1"/>
  <c r="B53" i="11" s="1"/>
  <c r="C20" i="4"/>
  <c r="C47" i="11" s="1"/>
  <c r="C52" i="11" s="1"/>
  <c r="C53" i="11" s="1"/>
  <c r="D20" i="4"/>
  <c r="D47" i="11" s="1"/>
  <c r="D52" i="11" s="1"/>
  <c r="D53" i="11" s="1"/>
  <c r="I20" i="4"/>
  <c r="I47" i="11" s="1"/>
  <c r="I52" i="11" s="1"/>
  <c r="I53" i="11" s="1"/>
  <c r="J20" i="4"/>
  <c r="J21" i="4" s="1"/>
  <c r="F15" i="4"/>
  <c r="K14" i="4"/>
  <c r="H26" i="4"/>
  <c r="H31" i="4" s="1"/>
  <c r="H21" i="4"/>
  <c r="H15" i="4"/>
  <c r="K17" i="4"/>
  <c r="G15" i="4"/>
  <c r="G21" i="4"/>
  <c r="K20" i="4" l="1"/>
  <c r="K37" i="11"/>
  <c r="K39" i="11" s="1"/>
  <c r="K40" i="11" s="1"/>
  <c r="F20" i="4"/>
  <c r="F26" i="4" s="1"/>
  <c r="F31" i="4" s="1"/>
  <c r="F37" i="11"/>
  <c r="F39" i="11" s="1"/>
  <c r="F40" i="11" s="1"/>
  <c r="G26" i="4"/>
  <c r="K26" i="4"/>
  <c r="K31" i="4" s="1"/>
  <c r="K47" i="11"/>
  <c r="K52" i="11" s="1"/>
  <c r="K53" i="11" s="1"/>
  <c r="H33" i="4"/>
  <c r="H36" i="4" s="1"/>
  <c r="H81" i="11" s="1"/>
  <c r="H95" i="11" s="1"/>
  <c r="H56" i="11"/>
  <c r="H65" i="11" s="1"/>
  <c r="J47" i="11"/>
  <c r="J52" i="11" s="1"/>
  <c r="J53" i="11" s="1"/>
  <c r="F33" i="4"/>
  <c r="F36" i="4" s="1"/>
  <c r="F81" i="11" s="1"/>
  <c r="F95" i="11" s="1"/>
  <c r="F56" i="11"/>
  <c r="F65" i="11" s="1"/>
  <c r="F21" i="4"/>
  <c r="K15" i="4"/>
  <c r="K21" i="4"/>
  <c r="D21" i="4"/>
  <c r="D26" i="4"/>
  <c r="D31" i="4" s="1"/>
  <c r="B21" i="4"/>
  <c r="B26" i="4"/>
  <c r="B31" i="4" s="1"/>
  <c r="G31" i="4"/>
  <c r="J26" i="4"/>
  <c r="J31" i="4" s="1"/>
  <c r="I26" i="4"/>
  <c r="I31" i="4" s="1"/>
  <c r="I21" i="4"/>
  <c r="C26" i="4"/>
  <c r="C31" i="4" s="1"/>
  <c r="C21" i="4"/>
  <c r="E26" i="4"/>
  <c r="E21" i="4"/>
  <c r="F47" i="11" l="1"/>
  <c r="F52" i="11" s="1"/>
  <c r="F53" i="11" s="1"/>
  <c r="B33" i="4"/>
  <c r="B36" i="4" s="1"/>
  <c r="B81" i="11" s="1"/>
  <c r="B95" i="11" s="1"/>
  <c r="B56" i="11"/>
  <c r="B65" i="11" s="1"/>
  <c r="G33" i="4"/>
  <c r="G36" i="4" s="1"/>
  <c r="G81" i="11" s="1"/>
  <c r="G95" i="11" s="1"/>
  <c r="G56" i="11"/>
  <c r="G65" i="11" s="1"/>
  <c r="K33" i="4"/>
  <c r="K36" i="4" s="1"/>
  <c r="K81" i="11" s="1"/>
  <c r="K95" i="11" s="1"/>
  <c r="K56" i="11"/>
  <c r="K65" i="11" s="1"/>
  <c r="J33" i="4"/>
  <c r="J36" i="4" s="1"/>
  <c r="J81" i="11" s="1"/>
  <c r="J95" i="11" s="1"/>
  <c r="J56" i="11"/>
  <c r="J65" i="11" s="1"/>
  <c r="D33" i="4"/>
  <c r="D36" i="4" s="1"/>
  <c r="D81" i="11" s="1"/>
  <c r="D95" i="11" s="1"/>
  <c r="D56" i="11"/>
  <c r="D65" i="11" s="1"/>
  <c r="I33" i="4"/>
  <c r="I36" i="4" s="1"/>
  <c r="I81" i="11" s="1"/>
  <c r="I95" i="11" s="1"/>
  <c r="I56" i="11"/>
  <c r="I65" i="11" s="1"/>
  <c r="C33" i="4"/>
  <c r="C36" i="4" s="1"/>
  <c r="C81" i="11" s="1"/>
  <c r="C95" i="11" s="1"/>
  <c r="C56" i="11"/>
  <c r="C65" i="11" s="1"/>
  <c r="E31" i="4"/>
  <c r="E33" i="4" l="1"/>
  <c r="E36" i="4" s="1"/>
  <c r="E81" i="11" s="1"/>
  <c r="E95" i="11" s="1"/>
  <c r="E56" i="11"/>
  <c r="E65" i="11" s="1"/>
</calcChain>
</file>

<file path=xl/sharedStrings.xml><?xml version="1.0" encoding="utf-8"?>
<sst xmlns="http://schemas.openxmlformats.org/spreadsheetml/2006/main" count="538" uniqueCount="245">
  <si>
    <t>Q1</t>
  </si>
  <si>
    <t>Q2</t>
  </si>
  <si>
    <t>Q3</t>
  </si>
  <si>
    <t>Q4</t>
  </si>
  <si>
    <t>Year</t>
  </si>
  <si>
    <t>Revenue</t>
  </si>
  <si>
    <t>Cost of goods sold</t>
  </si>
  <si>
    <t>Restructuring charges - cost of goods sold</t>
  </si>
  <si>
    <t>Gross profit</t>
  </si>
  <si>
    <t>Gross profit %</t>
  </si>
  <si>
    <t>Selling, general and administrative expenses</t>
  </si>
  <si>
    <t>SG&amp;A %</t>
  </si>
  <si>
    <t>Restructuring charges</t>
  </si>
  <si>
    <t>Operating income</t>
  </si>
  <si>
    <t>Other income (expense):</t>
  </si>
  <si>
    <t>Gain on sale of investments</t>
  </si>
  <si>
    <t>Investment income and other</t>
  </si>
  <si>
    <t>Interest expense</t>
  </si>
  <si>
    <t>Income tax expense</t>
  </si>
  <si>
    <t>Effective tax rate</t>
  </si>
  <si>
    <t>Loss from discontinued operations, net of tax</t>
  </si>
  <si>
    <t xml:space="preserve">Basic earnings (loss) per share attributable to Best Buy Co., Inc. </t>
  </si>
  <si>
    <t>Continuing operations</t>
  </si>
  <si>
    <t>Discontinued operations</t>
  </si>
  <si>
    <t>Basic earnings per share</t>
  </si>
  <si>
    <t xml:space="preserve">Diluted earnings (loss) per share attributable to Best Buy Co., Inc. </t>
  </si>
  <si>
    <t xml:space="preserve">Dividends declared per Best Buy Co., Inc. common share </t>
  </si>
  <si>
    <t xml:space="preserve">Weighted average Best Buy Co., Inc. common shares outstanding (in millions) </t>
  </si>
  <si>
    <t>Basic</t>
  </si>
  <si>
    <t>Diluted</t>
  </si>
  <si>
    <t>Domestic - Continuing Operations</t>
  </si>
  <si>
    <t xml:space="preserve">Operating income </t>
  </si>
  <si>
    <t xml:space="preserve">Adjusted operating income </t>
  </si>
  <si>
    <t>International - Continuing Operations</t>
  </si>
  <si>
    <t>Restructuring charges - COGS</t>
  </si>
  <si>
    <t>Adjusted gross profit</t>
  </si>
  <si>
    <t>Adjusted operating income</t>
  </si>
  <si>
    <t>Consolidated - Continuing Operations</t>
  </si>
  <si>
    <t>After-tax impact of gain on sale of investments</t>
  </si>
  <si>
    <t>After-tax impact of restructuring charges - NCI</t>
  </si>
  <si>
    <t>Adjusted net earnings</t>
  </si>
  <si>
    <t>Per share impact of gain on sale of investments</t>
  </si>
  <si>
    <t>Per share impact of restructuring charges - NCI</t>
  </si>
  <si>
    <t>Fiscal Year 2011</t>
  </si>
  <si>
    <t>Fiscal Year 2012</t>
  </si>
  <si>
    <t>(Unaudited and subject to reclassification)</t>
  </si>
  <si>
    <t>Goodwill impairment</t>
  </si>
  <si>
    <t>expense and equity in loss of affiliates</t>
  </si>
  <si>
    <t>ASSETS</t>
  </si>
  <si>
    <t>Current assets</t>
  </si>
  <si>
    <t>Cash and cash equivalents</t>
  </si>
  <si>
    <t>Short-term investments</t>
  </si>
  <si>
    <t>Receivables</t>
  </si>
  <si>
    <t>Merchandise inventories</t>
  </si>
  <si>
    <t>Other current assets</t>
  </si>
  <si>
    <t>Total current assets</t>
  </si>
  <si>
    <t>Net property &amp; equipment</t>
  </si>
  <si>
    <t>Goodwill</t>
  </si>
  <si>
    <t>Tradenames</t>
  </si>
  <si>
    <t>Customer relationships</t>
  </si>
  <si>
    <t>Equity and other investments</t>
  </si>
  <si>
    <t>Other assets</t>
  </si>
  <si>
    <t>TOTAL ASSETS</t>
  </si>
  <si>
    <t>LIABILITIES &amp; EQUITY</t>
  </si>
  <si>
    <t>Current liabilities</t>
  </si>
  <si>
    <t>Accounts payable</t>
  </si>
  <si>
    <t>Accrued liabilities</t>
  </si>
  <si>
    <t>Short-term debt</t>
  </si>
  <si>
    <t>Current portion of long-term debt</t>
  </si>
  <si>
    <t>Total current liabilities</t>
  </si>
  <si>
    <t>Long-term liabilities</t>
  </si>
  <si>
    <t>Long-term debt</t>
  </si>
  <si>
    <t>Equity</t>
  </si>
  <si>
    <t>TOTAL LIABILITIES &amp; EQUITY</t>
  </si>
  <si>
    <t>SG&amp;A</t>
  </si>
  <si>
    <t>Key Metrics:</t>
  </si>
  <si>
    <r>
      <t>Comparable store sales % change</t>
    </r>
    <r>
      <rPr>
        <vertAlign val="superscript"/>
        <sz val="10"/>
        <rFont val="Arial"/>
        <family val="2"/>
      </rPr>
      <t>(1)</t>
    </r>
  </si>
  <si>
    <t>Gross profit as % of revenue</t>
  </si>
  <si>
    <t>SG&amp;A as % of revenue</t>
  </si>
  <si>
    <t xml:space="preserve">Operating income as % of revenue </t>
  </si>
  <si>
    <t>DOMESTIC SEGMENT PERFORMANCE SUMMARY</t>
  </si>
  <si>
    <t>INTERNATIONAL SEGMENT PERFORMANCE SUMMARY</t>
  </si>
  <si>
    <t>CONDENSED CONSOLIDATED BALANCE SHEETS</t>
  </si>
  <si>
    <t>BEST BUY CO., INC.</t>
  </si>
  <si>
    <t>($ in millions)</t>
  </si>
  <si>
    <t>($ in millions, except per share amounts)</t>
  </si>
  <si>
    <t>SEGMENT INFORMATION</t>
  </si>
  <si>
    <t>CONDENSED CONSOLIDATED STATEMENTS OF CASH FLOWS</t>
  </si>
  <si>
    <t>OPERATING ACTIVITIES</t>
  </si>
  <si>
    <t>Adjustments to reconcile net earnings to total cash provided by operating activities:</t>
  </si>
  <si>
    <t>Depreciation and amortization of definite-lived intangible assets  </t>
  </si>
  <si>
    <t>Realized gain on sale of investments</t>
  </si>
  <si>
    <t>Other, net  </t>
  </si>
  <si>
    <t xml:space="preserve">Receivables </t>
  </si>
  <si>
    <t xml:space="preserve">Merchandise inventories </t>
  </si>
  <si>
    <t xml:space="preserve">Accounts payable </t>
  </si>
  <si>
    <t>INVESTING ACTIVITIES</t>
  </si>
  <si>
    <t xml:space="preserve">Additions to property and equipment </t>
  </si>
  <si>
    <t>FINANCING ACTIVITIES</t>
  </si>
  <si>
    <t xml:space="preserve">Repurchase of common stock </t>
  </si>
  <si>
    <t>Borrowings (repayments) of debt, net  </t>
  </si>
  <si>
    <t xml:space="preserve">EFFECT OF EXCHANGE RATE CHANGES ON CASH </t>
  </si>
  <si>
    <t xml:space="preserve">CASH AND CASH EQUIVALENTS AT BEGINNING OF PERIOD </t>
  </si>
  <si>
    <t xml:space="preserve">CASH AND CASH EQUIVALENTS AT END OF PERIOD </t>
  </si>
  <si>
    <t xml:space="preserve">Twelve Months Ended </t>
  </si>
  <si>
    <t>NON-GAAP RECONCILIATION</t>
  </si>
  <si>
    <t>Adjusted operating income % of revenue</t>
  </si>
  <si>
    <t>Adjusted gross profit % of revenue</t>
  </si>
  <si>
    <t>Revenue Mix</t>
  </si>
  <si>
    <t>Consumer Electronics</t>
  </si>
  <si>
    <r>
      <t>Computing and Mobile Phones</t>
    </r>
    <r>
      <rPr>
        <vertAlign val="superscript"/>
        <sz val="10"/>
        <rFont val="Arial"/>
        <family val="2"/>
      </rPr>
      <t>(1)</t>
    </r>
  </si>
  <si>
    <t xml:space="preserve">Entertainment </t>
  </si>
  <si>
    <t>Appliances</t>
  </si>
  <si>
    <r>
      <t>Services</t>
    </r>
    <r>
      <rPr>
        <vertAlign val="superscript"/>
        <sz val="10"/>
        <rFont val="Arial"/>
        <family val="2"/>
      </rPr>
      <t>(2)</t>
    </r>
  </si>
  <si>
    <t>Other</t>
  </si>
  <si>
    <t>Total</t>
  </si>
  <si>
    <t>Comparable Store Sales</t>
  </si>
  <si>
    <t>REVENUE CATEGORY SUMMARY</t>
  </si>
  <si>
    <t>(1) Best Buy’s comparable store sales is comprised of revenue at stores, call centers, and Web sites operating for at least 14 full months as well as  revenue related to other comparable sales channels. Relocated, remodeled and expanded stores are excluded from the comparable store sales calculation until at least 14 full months after reopening. Acquired stores are included in the comparable store sales calculation beginning with the first full quarter following the first anniversary of the date of the acquisition. The portion of the calculation of the comparable store sales percentage change attributable to the International segment excludes the effect of fluctuations in foreign currency exchange rates. The method of calculating comparable store sales varies across the retail industry. As a result, Best Buy’s method of calculating comparable store sales may not be the same as other retailers’ methods.</t>
  </si>
  <si>
    <t>(1) The previous "Home Office" revenue category has been renamed to "Computing and Mobile Phones" to more clearly describe the key products contained within the category. However, the composition of the products within this category has not changed from previous disclosures.</t>
  </si>
  <si>
    <t>(2) The "Services" revenue category consists primarily of service contracts, extended warranties, computer related services, product repair and delivery and installation for home theater, mobile audio and appliances.</t>
  </si>
  <si>
    <t>BEST BUY FISCAL YEAR CHANGE OVERVIEW</t>
  </si>
  <si>
    <t>OVERVIEW</t>
  </si>
  <si>
    <t>RECAST FINANCIAL INFORMATION FOR FY12 AND FY11</t>
  </si>
  <si>
    <t>Balance Sheet</t>
  </si>
  <si>
    <t>Income Statement</t>
  </si>
  <si>
    <t>Cash Flow (YTD Basis)</t>
  </si>
  <si>
    <t>Fiscal Calendar 2014 (52 weeks)</t>
  </si>
  <si>
    <t>Segment Information</t>
  </si>
  <si>
    <t>Non-GAAP Reconciliations</t>
  </si>
  <si>
    <t>Revenue Category Summary</t>
  </si>
  <si>
    <r>
      <t xml:space="preserve">Fiscal Calendar 2013 (53 weeks) </t>
    </r>
    <r>
      <rPr>
        <b/>
        <i/>
        <sz val="11"/>
        <color indexed="10"/>
        <rFont val="Arial"/>
        <family val="2"/>
      </rPr>
      <t/>
    </r>
  </si>
  <si>
    <t>NOTE: FY13 Form 10K (transition report) will be based on an 11 month year (Mar - Jan)</t>
  </si>
  <si>
    <t>Feb / March / April</t>
  </si>
  <si>
    <t>May / June / July</t>
  </si>
  <si>
    <t>May 6, 2012 to Aug. 4, 2012</t>
  </si>
  <si>
    <t>Jan. 29, 2012 to May 5, 2012</t>
  </si>
  <si>
    <t>Aug / Sept / Oct</t>
  </si>
  <si>
    <t>Aug. 5, 2012 to Nov. 3, 2012</t>
  </si>
  <si>
    <t>Nov / Dec / Jan</t>
  </si>
  <si>
    <t>Nov. 4, 2012 to Feb. 2, 2013</t>
  </si>
  <si>
    <t>14 weeks</t>
  </si>
  <si>
    <t>13 weeks</t>
  </si>
  <si>
    <t>Feb. 3, 2013 to May 4, 2013</t>
  </si>
  <si>
    <t>May 5, 2013 to Aug. 3, 2013</t>
  </si>
  <si>
    <t>Aug. 4, 2013 to Nov. 2, 2013</t>
  </si>
  <si>
    <t>Nov. 3, 2013 to Feb. 1, 2014</t>
  </si>
  <si>
    <t>March / April / May</t>
  </si>
  <si>
    <t>June / July / August</t>
  </si>
  <si>
    <t>Sept / Oct / Nov</t>
  </si>
  <si>
    <t>Dec / Jan / Feb</t>
  </si>
  <si>
    <t xml:space="preserve">The following list of financial statements are recast for the new fiscal calendar for FY12 and FY11 and available in this workbook: </t>
  </si>
  <si>
    <t>Feb. 27, 2011 to May 28, 2011</t>
  </si>
  <si>
    <t>May 29, 2011 to Aug. 27, 2011</t>
  </si>
  <si>
    <t>Aug. 28, 2011 to Nov. 26, 2011</t>
  </si>
  <si>
    <t>Nov. 27, 2011 to March 3, 2012</t>
  </si>
  <si>
    <t>Feb. 28, 2010 to May 29, 2010</t>
  </si>
  <si>
    <t>May 30, 2010 to Aug. 28, 2010</t>
  </si>
  <si>
    <t>Aug. 29, 2010 to Nov. 27, 2010</t>
  </si>
  <si>
    <t>Nov. 28, 2010 to Feb. 26, 2011</t>
  </si>
  <si>
    <r>
      <t>Q1</t>
    </r>
    <r>
      <rPr>
        <vertAlign val="superscript"/>
        <sz val="10"/>
        <color indexed="8"/>
        <rFont val="Arial"/>
        <family val="2"/>
      </rPr>
      <t>1</t>
    </r>
  </si>
  <si>
    <t xml:space="preserve">FY12 and FY11 have been recast for the new fiscal calendar. The tables below outline how the years were recast. </t>
  </si>
  <si>
    <t>Jan. 30, 2011 to Apr. 30, 2011</t>
  </si>
  <si>
    <t>May 1, 2011 to July 30, 2011</t>
  </si>
  <si>
    <t>July 31, 2011 to Oct. 29, 2011</t>
  </si>
  <si>
    <t>Oct. 30, 2011 to Jan. 28, 2012</t>
  </si>
  <si>
    <t>Jan. 31, 2010 to May 1, 2010</t>
  </si>
  <si>
    <t>Oct. 31, 2010 to Jan. 29, 2011</t>
  </si>
  <si>
    <t>May 2, 2010 to July 31, 2010</t>
  </si>
  <si>
    <t>Aug. 1, 2010 to Oct. 30, 2010</t>
  </si>
  <si>
    <r>
      <rPr>
        <vertAlign val="superscript"/>
        <sz val="9"/>
        <color indexed="8"/>
        <rFont val="Arial"/>
        <family val="2"/>
      </rPr>
      <t>1</t>
    </r>
    <r>
      <rPr>
        <sz val="9"/>
        <color indexed="8"/>
        <rFont val="Arial"/>
        <family val="2"/>
      </rPr>
      <t xml:space="preserve">Note February FY12 will be "recycled" for US and Canada operations.  For all other international entities, this will be the actual results of January 2012 due to the change in the lag for reporting results from 2 months to 1 month. 
</t>
    </r>
    <r>
      <rPr>
        <vertAlign val="superscript"/>
        <sz val="9"/>
        <color indexed="8"/>
        <rFont val="Arial"/>
        <family val="2"/>
      </rPr>
      <t>2</t>
    </r>
    <r>
      <rPr>
        <sz val="9"/>
        <color indexed="8"/>
        <rFont val="Arial"/>
        <family val="2"/>
      </rPr>
      <t xml:space="preserve">Note the restated FY12 calendar will include February FY11 which is a 4 week month.  Under the new fiscal calendar and utilizing February FY11, the restated FY12 calendar will be a 52 week year. </t>
    </r>
  </si>
  <si>
    <t>n/a</t>
  </si>
  <si>
    <t>&lt;1%</t>
  </si>
  <si>
    <t xml:space="preserve">Restructuring charges - cost of goods sold </t>
  </si>
  <si>
    <t>Adjusted SG&amp;A</t>
  </si>
  <si>
    <t>Adjusted SG&amp;A % of revenue</t>
  </si>
  <si>
    <t>Operating income (loss)</t>
  </si>
  <si>
    <t xml:space="preserve">Operating income (loss) </t>
  </si>
  <si>
    <t xml:space="preserve">Operating income (loss) as % of revenue </t>
  </si>
  <si>
    <t>After-tax impact of restructuring charges</t>
  </si>
  <si>
    <t>After-tax impact of goodwill impairment</t>
  </si>
  <si>
    <t>After-tax impact of BBYM profit share buyout - NCI</t>
  </si>
  <si>
    <t>After-tax impact of restructuring charges - cost of goods sold</t>
  </si>
  <si>
    <t>Per share impact of restructuring charges - cost of goods sold</t>
  </si>
  <si>
    <t>Per share impact of restructuring charges</t>
  </si>
  <si>
    <t>Per share impact of goodwill impairment</t>
  </si>
  <si>
    <t>Per share impact of BBYM profit share buyout - NCI</t>
  </si>
  <si>
    <t>Consolidated - Total Operations</t>
  </si>
  <si>
    <t>(Basic) Diluted EPS</t>
  </si>
  <si>
    <t>Per share impact of diluted share count</t>
  </si>
  <si>
    <r>
      <t>Operating income</t>
    </r>
    <r>
      <rPr>
        <vertAlign val="superscript"/>
        <sz val="10"/>
        <rFont val="Arial"/>
        <family val="2"/>
      </rPr>
      <t>(2)</t>
    </r>
  </si>
  <si>
    <r>
      <t>Operating income as % of revenue</t>
    </r>
    <r>
      <rPr>
        <vertAlign val="superscript"/>
        <sz val="10"/>
        <rFont val="Arial"/>
        <family val="2"/>
      </rPr>
      <t>(2)</t>
    </r>
  </si>
  <si>
    <t>Diluted earnings per share</t>
  </si>
  <si>
    <t>After-tax impact of BBE transaction costs - SG&amp;A</t>
  </si>
  <si>
    <t>After-tax impact of BBE transaction costs - NCI</t>
  </si>
  <si>
    <t>Per share impact of BBE transaction costs - SG&amp;A</t>
  </si>
  <si>
    <t>Per share impact of BBE transaction costs - NCI</t>
  </si>
  <si>
    <t>CONSOLIDATED STATEMENTS OF GAAP EARNINGS</t>
  </si>
  <si>
    <t>Total cash provided by operating activities</t>
  </si>
  <si>
    <t>Total cash used in investing activities</t>
  </si>
  <si>
    <t>Free cash flow</t>
  </si>
  <si>
    <t>Payment to noncontrolling interest</t>
  </si>
  <si>
    <t>Operating income (loss) %</t>
  </si>
  <si>
    <t xml:space="preserve">Earnings (loss) from continuing operations before income tax  </t>
  </si>
  <si>
    <t>Equity in earnings (loss) of affiliates</t>
  </si>
  <si>
    <t>Net earnings (loss) from continuing operations</t>
  </si>
  <si>
    <t>Net earnings (loss) including noncontrolling interest</t>
  </si>
  <si>
    <t>Net (earnings) loss from continuing operations attributable to noncontrolling interests</t>
  </si>
  <si>
    <t>Net loss from discontinued operations attributable to noncontrolling interests</t>
  </si>
  <si>
    <t xml:space="preserve">Net earnings (loss) attributable to Best Buy Co., Inc. </t>
  </si>
  <si>
    <t>BBE transaction costs - SG&amp;A</t>
  </si>
  <si>
    <t>Net earnings (loss)</t>
  </si>
  <si>
    <t>(2) Domestic segment excludes the impact of previously announced restructuring charges. International segment excludes the impact of previously announced restructuring charges, Best Buy Europe transaction costs and goodwill impairment. Please see worksheet titled “Non-GAAP Reconciliation.”</t>
  </si>
  <si>
    <t>To align Best Buy's quarterly reporting with peer retailers, beginning in fiscal 2013 the company's fiscal year will end on the Saturday nearest the end of January, instead of the end of February, as it previously did. The change impacts U.S. and Canada fiscal calendars (Europe, China and Mexico remain on their current schedules and thus will now be on a one month-lag versus two months)  The table below outlines the new fiscal calendar for 2013 and 2014:</t>
  </si>
  <si>
    <t>Additions to property and equipment</t>
  </si>
  <si>
    <r>
      <t>SG&amp;A as % of revenue</t>
    </r>
    <r>
      <rPr>
        <vertAlign val="superscript"/>
        <sz val="10"/>
        <rFont val="Arial"/>
        <family val="2"/>
      </rPr>
      <t>(2)</t>
    </r>
  </si>
  <si>
    <r>
      <t>Gross profit as % of revenue</t>
    </r>
    <r>
      <rPr>
        <vertAlign val="superscript"/>
        <sz val="10"/>
        <rFont val="Arial"/>
        <family val="2"/>
      </rPr>
      <t>(2)</t>
    </r>
  </si>
  <si>
    <t>NCI from continuing operations</t>
  </si>
  <si>
    <t>BBYM profit share buyout</t>
  </si>
  <si>
    <t>Best Buy Europe transaction Costs</t>
  </si>
  <si>
    <t>Adjusted NCI from continuing operations</t>
  </si>
  <si>
    <t>NCI from discontinued operations</t>
  </si>
  <si>
    <t>Adjusted NCI from discontinued operations</t>
  </si>
  <si>
    <t>Adjusted NCI from total operations</t>
  </si>
  <si>
    <r>
      <t>Adjusted diluted EPS</t>
    </r>
    <r>
      <rPr>
        <vertAlign val="superscript"/>
        <sz val="10"/>
        <rFont val="Arial"/>
        <family val="2"/>
      </rPr>
      <t>(1)</t>
    </r>
  </si>
  <si>
    <t>For reference: OLD Fiscal 2012 (53 weeks)</t>
  </si>
  <si>
    <t>For reference: OLD Fiscal 2011 (52 weeks)</t>
  </si>
  <si>
    <r>
      <t>RECAST Fiscal 2012 (52 weeks</t>
    </r>
    <r>
      <rPr>
        <b/>
        <vertAlign val="superscript"/>
        <sz val="11"/>
        <rFont val="Arial"/>
        <family val="2"/>
      </rPr>
      <t>2</t>
    </r>
    <r>
      <rPr>
        <b/>
        <sz val="11"/>
        <rFont val="Arial"/>
        <family val="2"/>
      </rPr>
      <t>)</t>
    </r>
  </si>
  <si>
    <t>RECAST Fiscal 2011 (52 weeks)</t>
  </si>
  <si>
    <r>
      <rPr>
        <vertAlign val="superscript"/>
        <sz val="10"/>
        <color theme="1"/>
        <rFont val="Arial"/>
        <family val="2"/>
      </rPr>
      <t>(1)</t>
    </r>
    <r>
      <rPr>
        <sz val="10"/>
        <color theme="1"/>
        <rFont val="Arial"/>
        <family val="2"/>
      </rPr>
      <t xml:space="preserve"> The diluted share count used to calculate diluted EPS for the fiscal fourth quarter and full year ended January 28, 2012, was 359.6 million and 379.7 million, respectively</t>
    </r>
  </si>
  <si>
    <t>Historical Financials Recast for New Fiscal Year</t>
  </si>
  <si>
    <t>Financials Recast for New Fiscal Year</t>
  </si>
  <si>
    <t>Recast for New Fiscal Year</t>
  </si>
  <si>
    <t>Changes in certain operating assets and liabilities, net of acquired assets and liabilities:</t>
  </si>
  <si>
    <t>Other operating activities, net</t>
  </si>
  <si>
    <r>
      <rPr>
        <b/>
        <sz val="10"/>
        <color theme="1"/>
        <rFont val="Arial"/>
        <family val="2"/>
      </rPr>
      <t>Note:</t>
    </r>
    <r>
      <rPr>
        <sz val="10"/>
        <color theme="1"/>
        <rFont val="Arial"/>
        <family val="2"/>
      </rPr>
      <t xml:space="preserve"> NCI refers to Best Buy Europe, our venture with Carphone Warehouse Group plc (CPW). Results are 100% consolidated by Best Buy, with 50% of Best Buy Europe’s net earnings flowing to CPW through the noncontrolling interest line item on the Consolidated Statement of Earnings.
</t>
    </r>
  </si>
  <si>
    <t>RECONCILIATION OF SELECTED CONSOLIDATED STATEMENTS OF EARNINGS AMOUNTS FOR TOTAL OPERATIONS</t>
  </si>
  <si>
    <t>Adjusted (non-GAAP) Key Metrics:</t>
  </si>
  <si>
    <t>Three Months Ended</t>
  </si>
  <si>
    <t>Six Months Ended</t>
  </si>
  <si>
    <t>Nine Months Ended</t>
  </si>
  <si>
    <t>Twelve Months Ended</t>
  </si>
  <si>
    <t>Total cash (used in) provided by financing activities</t>
  </si>
  <si>
    <t xml:space="preserve">Net earnings (loss) including noncontrolling interests </t>
  </si>
  <si>
    <t xml:space="preserve">(DECREASE) INCREASE IN CASH AND CASH EQUIVALENTS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</si>
</sst>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0%"/>
    <numFmt numFmtId="168" formatCode="&quot;$&quot;#,##0"/>
    <numFmt numFmtId="169" formatCode="0.0&quot;%&quot;;\(0.0&quot;%&quot;\)"/>
    <numFmt numFmtId="170" formatCode="0&quot;%&quot;;\(0&quot;%&quot;\)"/>
  </numFmts>
  <fonts count="31" x14ac:knownFonts="1">
    <font>
      <sz val="11"/>
      <color theme="1"/>
      <name val="Calibri"/>
      <family val="2"/>
      <scheme val="minor"/>
    </font>
    <font>
      <sz val="8"/>
      <name val="Arial"/>
      <family val="2"/>
    </font>
    <font>
      <sz val="10"/>
      <name val="Arial"/>
      <family val="2"/>
    </font>
    <font>
      <b/>
      <sz val="10"/>
      <name val="Arial"/>
      <family val="2"/>
    </font>
    <font>
      <vertAlign val="superscript"/>
      <sz val="10"/>
      <name val="Arial"/>
      <family val="2"/>
    </font>
    <font>
      <b/>
      <i/>
      <u/>
      <sz val="10"/>
      <name val="Arial"/>
      <family val="2"/>
    </font>
    <font>
      <i/>
      <sz val="10"/>
      <name val="Arial"/>
      <family val="2"/>
    </font>
    <font>
      <sz val="9"/>
      <color indexed="8"/>
      <name val="Arial"/>
      <family val="2"/>
    </font>
    <font>
      <b/>
      <sz val="11"/>
      <name val="Arial"/>
      <family val="2"/>
    </font>
    <font>
      <b/>
      <vertAlign val="superscript"/>
      <sz val="11"/>
      <name val="Arial"/>
      <family val="2"/>
    </font>
    <font>
      <b/>
      <i/>
      <sz val="11"/>
      <color indexed="10"/>
      <name val="Arial"/>
      <family val="2"/>
    </font>
    <font>
      <b/>
      <sz val="18"/>
      <name val="Arial"/>
      <family val="2"/>
    </font>
    <font>
      <vertAlign val="superscript"/>
      <sz val="9"/>
      <color indexed="8"/>
      <name val="Arial"/>
      <family val="2"/>
    </font>
    <font>
      <b/>
      <sz val="16"/>
      <name val="Arial"/>
      <family val="2"/>
    </font>
    <font>
      <vertAlign val="superscript"/>
      <sz val="10"/>
      <color indexed="8"/>
      <name val="Arial"/>
      <family val="2"/>
    </font>
    <font>
      <sz val="11"/>
      <color theme="1"/>
      <name val="Calibri"/>
      <family val="2"/>
      <scheme val="minor"/>
    </font>
    <font>
      <u/>
      <sz val="11"/>
      <color theme="10"/>
      <name val="Calibri"/>
      <family val="2"/>
    </font>
    <font>
      <sz val="10"/>
      <color theme="1"/>
      <name val="Arial"/>
      <family val="2"/>
    </font>
    <font>
      <i/>
      <sz val="10"/>
      <color theme="1"/>
      <name val="Arial"/>
      <family val="2"/>
    </font>
    <font>
      <b/>
      <sz val="10"/>
      <color theme="1"/>
      <name val="Arial"/>
      <family val="2"/>
    </font>
    <font>
      <sz val="10"/>
      <color rgb="FF000000"/>
      <name val="Arial"/>
      <family val="2"/>
    </font>
    <font>
      <b/>
      <u/>
      <sz val="10"/>
      <color theme="1"/>
      <name val="Arial"/>
      <family val="2"/>
    </font>
    <font>
      <sz val="11"/>
      <color theme="1"/>
      <name val="Arial"/>
      <family val="2"/>
    </font>
    <font>
      <b/>
      <sz val="14"/>
      <color theme="1"/>
      <name val="Arial"/>
      <family val="2"/>
    </font>
    <font>
      <b/>
      <sz val="8"/>
      <color rgb="FF000000"/>
      <name val="Arial"/>
      <family val="2"/>
    </font>
    <font>
      <sz val="14"/>
      <color theme="1"/>
      <name val="Arial"/>
      <family val="2"/>
    </font>
    <font>
      <sz val="12"/>
      <color theme="1"/>
      <name val="Arial"/>
      <family val="2"/>
    </font>
    <font>
      <sz val="9"/>
      <color theme="1"/>
      <name val="Arial"/>
      <family val="2"/>
    </font>
    <font>
      <u/>
      <sz val="11"/>
      <color theme="10"/>
      <name val="Arial"/>
      <family val="2"/>
    </font>
    <font>
      <vertAlign val="superscript"/>
      <sz val="10"/>
      <color theme="1"/>
      <name val="Arial"/>
      <family val="2"/>
    </font>
    <font>
      <sz val="11"/>
      <color rgb="FF1F497D"/>
      <name val="Calibri"/>
      <family val="2"/>
      <scheme val="minor"/>
    </font>
  </fonts>
  <fills count="4">
    <fill>
      <patternFill patternType="none"/>
    </fill>
    <fill>
      <patternFill patternType="gray125"/>
    </fill>
    <fill>
      <patternFill patternType="solid">
        <fgColor rgb="FFFFFFFF"/>
        <bgColor indexed="64"/>
      </patternFill>
    </fill>
    <fill>
      <patternFill patternType="solid">
        <fgColor rgb="FFB2B2B2"/>
        <bgColor indexed="64"/>
      </patternFill>
    </fill>
  </fills>
  <borders count="19">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7">
    <xf numFmtId="0" fontId="0" fillId="0" borderId="0"/>
    <xf numFmtId="43" fontId="15" fillId="0" borderId="0" applyFont="0" applyFill="0" applyBorder="0" applyAlignment="0" applyProtection="0"/>
    <xf numFmtId="44" fontId="15" fillId="0" borderId="0" applyFont="0" applyFill="0" applyBorder="0" applyAlignment="0" applyProtection="0"/>
    <xf numFmtId="0" fontId="16" fillId="0" borderId="0" applyNumberFormat="0" applyFill="0" applyBorder="0" applyAlignment="0" applyProtection="0">
      <alignment vertical="top"/>
      <protection locked="0"/>
    </xf>
    <xf numFmtId="0" fontId="15" fillId="0" borderId="0"/>
    <xf numFmtId="9" fontId="15" fillId="0" borderId="0" applyFont="0" applyFill="0" applyBorder="0" applyAlignment="0" applyProtection="0"/>
    <xf numFmtId="9" fontId="2" fillId="0" borderId="0" applyFont="0" applyFill="0" applyBorder="0" applyAlignment="0" applyProtection="0"/>
  </cellStyleXfs>
  <cellXfs count="174">
    <xf numFmtId="0" fontId="0" fillId="0" borderId="0" xfId="0"/>
    <xf numFmtId="0" fontId="11" fillId="2" borderId="9" xfId="0" applyFont="1" applyFill="1" applyBorder="1" applyAlignment="1"/>
    <xf numFmtId="0" fontId="22" fillId="2" borderId="0" xfId="0" applyFont="1" applyFill="1"/>
    <xf numFmtId="0" fontId="22" fillId="2" borderId="9" xfId="0" applyFont="1" applyFill="1" applyBorder="1" applyAlignment="1">
      <alignment vertical="top" wrapText="1"/>
    </xf>
    <xf numFmtId="0" fontId="8" fillId="2" borderId="0" xfId="0" applyFont="1" applyFill="1"/>
    <xf numFmtId="0" fontId="22" fillId="2" borderId="0" xfId="4" applyFont="1" applyFill="1"/>
    <xf numFmtId="0" fontId="17" fillId="2" borderId="0" xfId="0" applyFont="1" applyFill="1"/>
    <xf numFmtId="0" fontId="22" fillId="2" borderId="0" xfId="4" applyFont="1" applyFill="1" applyAlignment="1">
      <alignment horizontal="center"/>
    </xf>
    <xf numFmtId="0" fontId="22" fillId="2" borderId="0" xfId="4" applyFont="1" applyFill="1" applyBorder="1" applyAlignment="1">
      <alignment horizontal="center"/>
    </xf>
    <xf numFmtId="0" fontId="17" fillId="2" borderId="11" xfId="0" applyFont="1" applyFill="1" applyBorder="1"/>
    <xf numFmtId="0" fontId="17" fillId="2" borderId="11" xfId="4" applyFont="1" applyFill="1" applyBorder="1" applyAlignment="1">
      <alignment horizontal="left"/>
    </xf>
    <xf numFmtId="0" fontId="17" fillId="2" borderId="11" xfId="4" applyFont="1" applyFill="1" applyBorder="1" applyAlignment="1"/>
    <xf numFmtId="0" fontId="17" fillId="2" borderId="11" xfId="4" applyFont="1" applyFill="1" applyBorder="1" applyAlignment="1">
      <alignment horizontal="center"/>
    </xf>
    <xf numFmtId="0" fontId="22" fillId="2" borderId="0" xfId="0" applyFont="1" applyFill="1" applyBorder="1"/>
    <xf numFmtId="0" fontId="24" fillId="2" borderId="0" xfId="4" applyFont="1" applyFill="1" applyAlignment="1">
      <alignment horizontal="center" wrapText="1"/>
    </xf>
    <xf numFmtId="0" fontId="24" fillId="2" borderId="0" xfId="4" applyFont="1" applyFill="1" applyAlignment="1">
      <alignment horizontal="right" wrapText="1" readingOrder="1"/>
    </xf>
    <xf numFmtId="0" fontId="22" fillId="2" borderId="0" xfId="4" applyFont="1" applyFill="1" applyBorder="1" applyAlignment="1">
      <alignment horizontal="left"/>
    </xf>
    <xf numFmtId="0" fontId="22" fillId="2" borderId="0" xfId="4" applyFont="1" applyFill="1" applyBorder="1" applyAlignment="1"/>
    <xf numFmtId="0" fontId="17" fillId="2" borderId="0" xfId="4" applyFont="1" applyFill="1" applyAlignment="1">
      <alignment horizontal="center"/>
    </xf>
    <xf numFmtId="0" fontId="25" fillId="2" borderId="0" xfId="0" applyFont="1" applyFill="1"/>
    <xf numFmtId="0" fontId="25" fillId="2" borderId="0" xfId="0" applyFont="1" applyFill="1" applyBorder="1" applyAlignment="1">
      <alignment horizontal="left" vertical="top" wrapText="1"/>
    </xf>
    <xf numFmtId="0" fontId="28" fillId="2" borderId="0" xfId="3" applyFont="1" applyFill="1" applyBorder="1" applyAlignment="1" applyProtection="1">
      <alignment vertical="center"/>
    </xf>
    <xf numFmtId="0" fontId="26" fillId="2" borderId="0" xfId="0" applyFont="1" applyFill="1" applyBorder="1" applyAlignment="1">
      <alignment vertical="center"/>
    </xf>
    <xf numFmtId="0" fontId="27" fillId="2" borderId="0" xfId="4" applyFont="1" applyFill="1" applyAlignment="1">
      <alignment wrapText="1"/>
    </xf>
    <xf numFmtId="0" fontId="23" fillId="3" borderId="0" xfId="0" applyFont="1" applyFill="1" applyAlignment="1"/>
    <xf numFmtId="0" fontId="23" fillId="3" borderId="10" xfId="0" applyFont="1" applyFill="1" applyBorder="1" applyAlignment="1"/>
    <xf numFmtId="0" fontId="17" fillId="2" borderId="0" xfId="0" applyFont="1" applyFill="1" applyAlignment="1"/>
    <xf numFmtId="0" fontId="19" fillId="2" borderId="0" xfId="0" applyFont="1" applyFill="1" applyAlignment="1"/>
    <xf numFmtId="0" fontId="17" fillId="2" borderId="0" xfId="0" applyFont="1" applyFill="1" applyAlignment="1">
      <alignment wrapText="1"/>
    </xf>
    <xf numFmtId="0" fontId="21" fillId="2" borderId="4" xfId="0" applyFont="1" applyFill="1" applyBorder="1" applyAlignment="1">
      <alignment horizontal="center" wrapText="1"/>
    </xf>
    <xf numFmtId="0" fontId="21" fillId="2" borderId="0" xfId="0" applyFont="1" applyFill="1" applyBorder="1" applyAlignment="1">
      <alignment horizontal="center" wrapText="1"/>
    </xf>
    <xf numFmtId="0" fontId="21" fillId="2" borderId="5" xfId="0" applyFont="1" applyFill="1" applyBorder="1" applyAlignment="1">
      <alignment horizontal="center" wrapText="1"/>
    </xf>
    <xf numFmtId="14" fontId="19" fillId="2" borderId="6" xfId="0" applyNumberFormat="1" applyFont="1" applyFill="1" applyBorder="1" applyAlignment="1">
      <alignment horizontal="center"/>
    </xf>
    <xf numFmtId="14" fontId="19" fillId="2" borderId="2" xfId="0" applyNumberFormat="1" applyFont="1" applyFill="1" applyBorder="1" applyAlignment="1">
      <alignment horizontal="center"/>
    </xf>
    <xf numFmtId="14" fontId="19" fillId="2" borderId="7" xfId="0" applyNumberFormat="1" applyFont="1" applyFill="1" applyBorder="1" applyAlignment="1">
      <alignment horizontal="center"/>
    </xf>
    <xf numFmtId="0" fontId="19" fillId="2" borderId="0" xfId="0" applyFont="1" applyFill="1" applyBorder="1" applyAlignment="1">
      <alignment horizontal="center"/>
    </xf>
    <xf numFmtId="166" fontId="17" fillId="2" borderId="0" xfId="2" applyNumberFormat="1" applyFont="1" applyFill="1" applyAlignment="1">
      <alignment horizontal="right"/>
    </xf>
    <xf numFmtId="6" fontId="17" fillId="2" borderId="0" xfId="0" applyNumberFormat="1" applyFont="1" applyFill="1" applyAlignment="1"/>
    <xf numFmtId="0" fontId="17" fillId="2" borderId="0" xfId="0" applyFont="1" applyFill="1" applyAlignment="1">
      <alignment horizontal="left" wrapText="1"/>
    </xf>
    <xf numFmtId="164" fontId="17" fillId="2" borderId="0" xfId="0" quotePrefix="1" applyNumberFormat="1" applyFont="1" applyFill="1" applyBorder="1" applyAlignment="1">
      <alignment horizontal="right"/>
    </xf>
    <xf numFmtId="164" fontId="17" fillId="2" borderId="2" xfId="0" quotePrefix="1" applyNumberFormat="1" applyFont="1" applyFill="1" applyBorder="1" applyAlignment="1">
      <alignment horizontal="right"/>
    </xf>
    <xf numFmtId="164" fontId="17" fillId="2" borderId="0" xfId="0" applyNumberFormat="1" applyFont="1" applyFill="1" applyAlignment="1">
      <alignment horizontal="right"/>
    </xf>
    <xf numFmtId="0" fontId="18" fillId="2" borderId="0" xfId="0" applyFont="1" applyFill="1" applyAlignment="1">
      <alignment horizontal="left" wrapText="1" indent="2"/>
    </xf>
    <xf numFmtId="167" fontId="18" fillId="2" borderId="0" xfId="5" applyNumberFormat="1" applyFont="1" applyFill="1" applyAlignment="1">
      <alignment horizontal="right"/>
    </xf>
    <xf numFmtId="169" fontId="18" fillId="2" borderId="0" xfId="5" applyNumberFormat="1" applyFont="1" applyFill="1" applyAlignment="1">
      <alignment horizontal="right"/>
    </xf>
    <xf numFmtId="167" fontId="17" fillId="2" borderId="0" xfId="5" applyNumberFormat="1" applyFont="1" applyFill="1" applyAlignment="1">
      <alignment horizontal="right"/>
    </xf>
    <xf numFmtId="0" fontId="17" fillId="2" borderId="0" xfId="0" applyFont="1" applyFill="1" applyAlignment="1">
      <alignment horizontal="left" wrapText="1" indent="2"/>
    </xf>
    <xf numFmtId="164" fontId="17" fillId="2" borderId="2" xfId="0" applyNumberFormat="1" applyFont="1" applyFill="1" applyBorder="1" applyAlignment="1">
      <alignment horizontal="right"/>
    </xf>
    <xf numFmtId="0" fontId="17" fillId="2" borderId="0" xfId="0" applyFont="1" applyFill="1" applyAlignment="1">
      <alignment horizontal="left" indent="1"/>
    </xf>
    <xf numFmtId="0" fontId="18" fillId="2" borderId="0" xfId="0" applyFont="1" applyFill="1" applyAlignment="1">
      <alignment horizontal="left" wrapText="1" indent="1"/>
    </xf>
    <xf numFmtId="166" fontId="17" fillId="2" borderId="1" xfId="2" applyNumberFormat="1" applyFont="1" applyFill="1" applyBorder="1" applyAlignment="1">
      <alignment horizontal="right"/>
    </xf>
    <xf numFmtId="0" fontId="17" fillId="2" borderId="0" xfId="0" applyFont="1" applyFill="1" applyAlignment="1">
      <alignment horizontal="right"/>
    </xf>
    <xf numFmtId="44" fontId="17" fillId="2" borderId="0" xfId="2" applyFont="1" applyFill="1" applyAlignment="1">
      <alignment horizontal="right"/>
    </xf>
    <xf numFmtId="44" fontId="17" fillId="2" borderId="1" xfId="2" applyFont="1" applyFill="1" applyBorder="1" applyAlignment="1">
      <alignment horizontal="right"/>
    </xf>
    <xf numFmtId="165" fontId="17" fillId="2" borderId="0" xfId="1" applyNumberFormat="1" applyFont="1" applyFill="1" applyAlignment="1">
      <alignment horizontal="right"/>
    </xf>
    <xf numFmtId="165" fontId="17" fillId="2" borderId="0" xfId="1" applyNumberFormat="1" applyFont="1" applyFill="1" applyAlignment="1"/>
    <xf numFmtId="0" fontId="5" fillId="2" borderId="0" xfId="0" applyFont="1" applyFill="1" applyBorder="1" applyAlignment="1"/>
    <xf numFmtId="0" fontId="2" fillId="2" borderId="0" xfId="0" applyFont="1" applyFill="1" applyBorder="1" applyAlignment="1"/>
    <xf numFmtId="0" fontId="2" fillId="2" borderId="0" xfId="0" applyFont="1" applyFill="1" applyBorder="1" applyAlignment="1">
      <alignment horizontal="left" indent="1"/>
    </xf>
    <xf numFmtId="41" fontId="17" fillId="2" borderId="0" xfId="2" applyNumberFormat="1" applyFont="1" applyFill="1" applyAlignment="1">
      <alignment horizontal="right"/>
    </xf>
    <xf numFmtId="166" fontId="2" fillId="2" borderId="1" xfId="2" applyNumberFormat="1" applyFont="1" applyFill="1" applyBorder="1" applyAlignment="1">
      <alignment horizontal="right"/>
    </xf>
    <xf numFmtId="0" fontId="6" fillId="2" borderId="0" xfId="0" applyFont="1" applyFill="1" applyBorder="1" applyAlignment="1">
      <alignment horizontal="left" indent="2"/>
    </xf>
    <xf numFmtId="0" fontId="18" fillId="2" borderId="0" xfId="0" applyFont="1" applyFill="1" applyAlignment="1"/>
    <xf numFmtId="37" fontId="3" fillId="2" borderId="0" xfId="0" applyNumberFormat="1" applyFont="1" applyFill="1" applyBorder="1" applyAlignment="1">
      <alignment horizontal="right"/>
    </xf>
    <xf numFmtId="37" fontId="2" fillId="2" borderId="0" xfId="2" applyNumberFormat="1" applyFont="1" applyFill="1" applyBorder="1" applyAlignment="1">
      <alignment horizontal="right"/>
    </xf>
    <xf numFmtId="167" fontId="6" fillId="2" borderId="0" xfId="5" applyNumberFormat="1" applyFont="1" applyFill="1" applyBorder="1" applyAlignment="1"/>
    <xf numFmtId="37" fontId="2" fillId="2" borderId="0" xfId="0" applyNumberFormat="1" applyFont="1" applyFill="1" applyBorder="1" applyAlignment="1"/>
    <xf numFmtId="167" fontId="2" fillId="2" borderId="0" xfId="5" applyNumberFormat="1" applyFont="1" applyFill="1" applyBorder="1" applyAlignment="1"/>
    <xf numFmtId="0" fontId="2" fillId="2" borderId="0" xfId="0" applyFont="1" applyFill="1" applyBorder="1" applyAlignment="1">
      <alignment horizontal="left" wrapText="1" indent="1"/>
    </xf>
    <xf numFmtId="44" fontId="17" fillId="2" borderId="0" xfId="2" applyNumberFormat="1" applyFont="1" applyFill="1" applyAlignment="1">
      <alignment horizontal="right"/>
    </xf>
    <xf numFmtId="44" fontId="2" fillId="2" borderId="0" xfId="2" applyNumberFormat="1" applyFont="1" applyFill="1" applyBorder="1" applyAlignment="1">
      <alignment horizontal="right"/>
    </xf>
    <xf numFmtId="43" fontId="2" fillId="2" borderId="0" xfId="0" applyNumberFormat="1" applyFont="1" applyFill="1" applyBorder="1" applyAlignment="1">
      <alignment horizontal="right"/>
    </xf>
    <xf numFmtId="44" fontId="2" fillId="2" borderId="1" xfId="2" applyNumberFormat="1" applyFont="1" applyFill="1" applyBorder="1" applyAlignment="1">
      <alignment horizontal="right"/>
    </xf>
    <xf numFmtId="5" fontId="2" fillId="2" borderId="0" xfId="2" applyNumberFormat="1" applyFont="1" applyFill="1" applyBorder="1" applyAlignment="1">
      <alignment horizontal="right"/>
    </xf>
    <xf numFmtId="0" fontId="2" fillId="2" borderId="0" xfId="0" applyFont="1" applyFill="1" applyBorder="1" applyAlignment="1">
      <alignment horizontal="left" wrapText="1" indent="2"/>
    </xf>
    <xf numFmtId="43" fontId="2" fillId="2" borderId="0" xfId="2" applyNumberFormat="1" applyFont="1" applyFill="1" applyBorder="1" applyAlignment="1">
      <alignment horizontal="right"/>
    </xf>
    <xf numFmtId="165" fontId="17" fillId="2" borderId="0" xfId="0" applyNumberFormat="1" applyFont="1" applyFill="1" applyAlignment="1">
      <alignment horizontal="right"/>
    </xf>
    <xf numFmtId="0" fontId="17" fillId="2" borderId="0" xfId="0" applyFont="1" applyFill="1" applyAlignment="1">
      <alignment horizontal="left" indent="3"/>
    </xf>
    <xf numFmtId="0" fontId="17" fillId="2" borderId="0" xfId="0" applyFont="1" applyFill="1" applyAlignment="1">
      <alignment horizontal="left"/>
    </xf>
    <xf numFmtId="164" fontId="17" fillId="2" borderId="3" xfId="0" applyNumberFormat="1" applyFont="1" applyFill="1" applyBorder="1" applyAlignment="1">
      <alignment horizontal="right"/>
    </xf>
    <xf numFmtId="0" fontId="30" fillId="2" borderId="0" xfId="0" applyFont="1" applyFill="1"/>
    <xf numFmtId="0" fontId="17" fillId="2" borderId="0" xfId="0" applyFont="1" applyFill="1" applyAlignment="1">
      <alignment vertical="top"/>
    </xf>
    <xf numFmtId="0" fontId="19" fillId="2" borderId="0" xfId="0" applyFont="1" applyFill="1" applyAlignment="1">
      <alignment vertical="top"/>
    </xf>
    <xf numFmtId="0" fontId="17" fillId="2" borderId="0" xfId="0" applyFont="1" applyFill="1" applyAlignment="1">
      <alignment vertical="top" wrapText="1"/>
    </xf>
    <xf numFmtId="0" fontId="21" fillId="2" borderId="4" xfId="0" applyFont="1" applyFill="1" applyBorder="1" applyAlignment="1">
      <alignment horizontal="center" vertical="top" wrapText="1"/>
    </xf>
    <xf numFmtId="0" fontId="21" fillId="2" borderId="0" xfId="0" applyFont="1" applyFill="1" applyBorder="1" applyAlignment="1">
      <alignment horizontal="center" vertical="top" wrapText="1"/>
    </xf>
    <xf numFmtId="0" fontId="21" fillId="2" borderId="5" xfId="0" applyFont="1" applyFill="1" applyBorder="1" applyAlignment="1">
      <alignment horizontal="center" vertical="top" wrapText="1"/>
    </xf>
    <xf numFmtId="14" fontId="19" fillId="2" borderId="6" xfId="0" applyNumberFormat="1" applyFont="1" applyFill="1" applyBorder="1" applyAlignment="1">
      <alignment horizontal="center" vertical="top"/>
    </xf>
    <xf numFmtId="14" fontId="19" fillId="2" borderId="2" xfId="0" applyNumberFormat="1" applyFont="1" applyFill="1" applyBorder="1" applyAlignment="1">
      <alignment horizontal="center" vertical="top"/>
    </xf>
    <xf numFmtId="14" fontId="19" fillId="2" borderId="7" xfId="0" applyNumberFormat="1" applyFont="1" applyFill="1" applyBorder="1" applyAlignment="1">
      <alignment horizontal="center" vertical="top"/>
    </xf>
    <xf numFmtId="0" fontId="19" fillId="2" borderId="0" xfId="0" applyFont="1" applyFill="1" applyBorder="1" applyAlignment="1">
      <alignment horizontal="center" vertical="top"/>
    </xf>
    <xf numFmtId="0" fontId="19" fillId="2" borderId="0" xfId="0" applyFont="1" applyFill="1" applyAlignment="1">
      <alignment horizontal="left" vertical="center"/>
    </xf>
    <xf numFmtId="166" fontId="17" fillId="2" borderId="0" xfId="2" applyNumberFormat="1" applyFont="1" applyFill="1" applyAlignment="1">
      <alignment horizontal="right" vertical="top"/>
    </xf>
    <xf numFmtId="6" fontId="17" fillId="2" borderId="0" xfId="0" applyNumberFormat="1" applyFont="1" applyFill="1" applyAlignment="1">
      <alignment vertical="top"/>
    </xf>
    <xf numFmtId="0" fontId="17" fillId="2" borderId="0" xfId="0" applyFont="1" applyFill="1" applyAlignment="1">
      <alignment horizontal="left" vertical="center"/>
    </xf>
    <xf numFmtId="164" fontId="17" fillId="2" borderId="0" xfId="0" applyNumberFormat="1" applyFont="1" applyFill="1" applyAlignment="1">
      <alignment horizontal="right" vertical="top"/>
    </xf>
    <xf numFmtId="3" fontId="17" fillId="2" borderId="0" xfId="0" applyNumberFormat="1" applyFont="1" applyFill="1" applyAlignment="1">
      <alignment vertical="top"/>
    </xf>
    <xf numFmtId="0" fontId="17" fillId="2" borderId="0" xfId="0" applyFont="1" applyFill="1" applyAlignment="1">
      <alignment horizontal="left" vertical="center" indent="2"/>
    </xf>
    <xf numFmtId="166" fontId="17" fillId="2" borderId="0" xfId="2" applyNumberFormat="1" applyFont="1" applyFill="1" applyBorder="1" applyAlignment="1">
      <alignment horizontal="right" vertical="center"/>
    </xf>
    <xf numFmtId="41" fontId="17" fillId="2" borderId="0" xfId="1" quotePrefix="1" applyNumberFormat="1" applyFont="1" applyFill="1" applyBorder="1" applyAlignment="1">
      <alignment horizontal="right" vertical="center"/>
    </xf>
    <xf numFmtId="41" fontId="17" fillId="2" borderId="0" xfId="1" applyNumberFormat="1" applyFont="1" applyFill="1" applyBorder="1" applyAlignment="1">
      <alignment horizontal="right" vertical="center"/>
    </xf>
    <xf numFmtId="41" fontId="17" fillId="2" borderId="2" xfId="1" applyNumberFormat="1" applyFont="1" applyFill="1" applyBorder="1" applyAlignment="1">
      <alignment horizontal="right" vertical="center"/>
    </xf>
    <xf numFmtId="0" fontId="17" fillId="2" borderId="0" xfId="0" applyFont="1" applyFill="1" applyAlignment="1">
      <alignment horizontal="left" vertical="center" wrapText="1" indent="4"/>
    </xf>
    <xf numFmtId="0" fontId="17" fillId="2" borderId="0" xfId="0" applyFont="1" applyFill="1" applyAlignment="1">
      <alignment horizontal="left" vertical="center" wrapText="1"/>
    </xf>
    <xf numFmtId="0" fontId="19" fillId="2" borderId="0" xfId="0" applyFont="1" applyFill="1" applyAlignment="1">
      <alignment horizontal="left" vertical="center" wrapText="1" indent="2"/>
    </xf>
    <xf numFmtId="166" fontId="19" fillId="2" borderId="1" xfId="2" applyNumberFormat="1" applyFont="1" applyFill="1" applyBorder="1" applyAlignment="1">
      <alignment horizontal="right" vertical="center"/>
    </xf>
    <xf numFmtId="0" fontId="17" fillId="2" borderId="0" xfId="0" applyFont="1" applyFill="1" applyBorder="1" applyAlignment="1">
      <alignment horizontal="right" vertical="center" wrapText="1"/>
    </xf>
    <xf numFmtId="0" fontId="17" fillId="2" borderId="0" xfId="0" applyFont="1" applyFill="1" applyAlignment="1">
      <alignment horizontal="left" vertical="center" wrapText="1" indent="2"/>
    </xf>
    <xf numFmtId="41" fontId="17" fillId="2" borderId="0" xfId="0" applyNumberFormat="1" applyFont="1" applyFill="1" applyBorder="1" applyAlignment="1">
      <alignment horizontal="right" vertical="center"/>
    </xf>
    <xf numFmtId="41" fontId="17" fillId="2" borderId="3" xfId="0" applyNumberFormat="1" applyFont="1" applyFill="1" applyBorder="1" applyAlignment="1">
      <alignment horizontal="right" vertical="center"/>
    </xf>
    <xf numFmtId="0" fontId="17" fillId="2" borderId="0" xfId="0" applyFont="1" applyFill="1" applyAlignment="1">
      <alignment horizontal="right" vertical="top"/>
    </xf>
    <xf numFmtId="0" fontId="17" fillId="2" borderId="0" xfId="0" applyFont="1" applyFill="1" applyAlignment="1">
      <alignment horizontal="center"/>
    </xf>
    <xf numFmtId="0" fontId="19" fillId="2" borderId="0" xfId="0" applyFont="1" applyFill="1" applyAlignment="1">
      <alignment wrapText="1"/>
    </xf>
    <xf numFmtId="0" fontId="17" fillId="2" borderId="0" xfId="0" applyFont="1" applyFill="1" applyAlignment="1">
      <alignment horizontal="left" wrapText="1" indent="1"/>
    </xf>
    <xf numFmtId="166" fontId="17" fillId="2" borderId="0" xfId="2" applyNumberFormat="1" applyFont="1" applyFill="1" applyBorder="1" applyAlignment="1">
      <alignment horizontal="right" wrapText="1"/>
    </xf>
    <xf numFmtId="164" fontId="17" fillId="2" borderId="0" xfId="0" applyNumberFormat="1" applyFont="1" applyFill="1" applyBorder="1" applyAlignment="1">
      <alignment horizontal="right" wrapText="1"/>
    </xf>
    <xf numFmtId="0" fontId="17" fillId="2" borderId="0" xfId="0" applyFont="1" applyFill="1" applyAlignment="1">
      <alignment horizontal="left" wrapText="1" indent="3"/>
    </xf>
    <xf numFmtId="164" fontId="17" fillId="2" borderId="0" xfId="0" quotePrefix="1" applyNumberFormat="1" applyFont="1" applyFill="1" applyBorder="1" applyAlignment="1">
      <alignment horizontal="right" wrapText="1"/>
    </xf>
    <xf numFmtId="164" fontId="17" fillId="2" borderId="2" xfId="0" applyNumberFormat="1" applyFont="1" applyFill="1" applyBorder="1" applyAlignment="1">
      <alignment horizontal="right" wrapText="1"/>
    </xf>
    <xf numFmtId="166" fontId="17" fillId="2" borderId="8" xfId="2" applyNumberFormat="1" applyFont="1" applyFill="1" applyBorder="1" applyAlignment="1">
      <alignment horizontal="right" wrapText="1"/>
    </xf>
    <xf numFmtId="166" fontId="17" fillId="2" borderId="1" xfId="2" applyNumberFormat="1" applyFont="1" applyFill="1" applyBorder="1" applyAlignment="1">
      <alignment horizontal="right" wrapText="1"/>
    </xf>
    <xf numFmtId="166" fontId="17" fillId="2" borderId="0" xfId="2" applyNumberFormat="1" applyFont="1" applyFill="1" applyAlignment="1">
      <alignment horizontal="right" vertical="center"/>
    </xf>
    <xf numFmtId="6" fontId="17" fillId="2" borderId="0" xfId="0" applyNumberFormat="1" applyFont="1" applyFill="1" applyAlignment="1">
      <alignment vertical="center"/>
    </xf>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168" fontId="20" fillId="2" borderId="0" xfId="2" applyNumberFormat="1" applyFont="1" applyFill="1" applyAlignment="1">
      <alignment horizontal="right" vertical="center" wrapText="1"/>
    </xf>
    <xf numFmtId="169" fontId="2" fillId="2" borderId="0" xfId="5" applyNumberFormat="1" applyFont="1" applyFill="1" applyBorder="1" applyAlignment="1">
      <alignment horizontal="right" vertical="center" wrapText="1"/>
    </xf>
    <xf numFmtId="167" fontId="20" fillId="2" borderId="0" xfId="0" applyNumberFormat="1" applyFont="1" applyFill="1" applyAlignment="1">
      <alignment horizontal="right" vertical="center" wrapText="1"/>
    </xf>
    <xf numFmtId="167" fontId="2" fillId="2" borderId="0" xfId="5" applyNumberFormat="1" applyFont="1" applyFill="1" applyBorder="1" applyAlignment="1">
      <alignment vertical="center"/>
    </xf>
    <xf numFmtId="169" fontId="17" fillId="2" borderId="0" xfId="5" applyNumberFormat="1" applyFont="1" applyFill="1" applyAlignment="1">
      <alignment horizontal="right" vertical="center"/>
    </xf>
    <xf numFmtId="170" fontId="2" fillId="2" borderId="0" xfId="5" applyNumberFormat="1" applyFont="1" applyFill="1" applyBorder="1" applyAlignment="1">
      <alignment horizontal="center" vertical="center" wrapText="1"/>
    </xf>
    <xf numFmtId="170" fontId="2" fillId="2" borderId="2" xfId="5" applyNumberFormat="1" applyFont="1" applyFill="1" applyBorder="1" applyAlignment="1">
      <alignment horizontal="center" vertical="center" wrapText="1"/>
    </xf>
    <xf numFmtId="170" fontId="2" fillId="2" borderId="1" xfId="5" applyNumberFormat="1" applyFont="1" applyFill="1" applyBorder="1" applyAlignment="1">
      <alignment horizontal="center" vertical="center" wrapText="1"/>
    </xf>
    <xf numFmtId="169" fontId="2" fillId="2" borderId="0" xfId="5" applyNumberFormat="1" applyFont="1" applyFill="1" applyBorder="1" applyAlignment="1">
      <alignment horizontal="center" vertical="center" wrapText="1"/>
    </xf>
    <xf numFmtId="170" fontId="2" fillId="2" borderId="2" xfId="5" quotePrefix="1" applyNumberFormat="1" applyFont="1" applyFill="1" applyBorder="1" applyAlignment="1">
      <alignment horizontal="center" vertical="center" wrapText="1"/>
    </xf>
    <xf numFmtId="168" fontId="2" fillId="2" borderId="0" xfId="0" applyNumberFormat="1" applyFont="1" applyFill="1" applyBorder="1" applyAlignment="1">
      <alignment vertical="center"/>
    </xf>
    <xf numFmtId="0" fontId="2" fillId="2" borderId="0" xfId="0" applyFont="1" applyFill="1" applyBorder="1" applyAlignment="1">
      <alignment vertical="center"/>
    </xf>
    <xf numFmtId="0" fontId="2" fillId="2" borderId="0" xfId="0" applyFont="1" applyFill="1" applyAlignment="1">
      <alignment horizontal="center"/>
    </xf>
    <xf numFmtId="0" fontId="19" fillId="2" borderId="0" xfId="0" applyFont="1" applyFill="1" applyBorder="1" applyAlignment="1">
      <alignment horizontal="center" wrapText="1"/>
    </xf>
    <xf numFmtId="14" fontId="19" fillId="2" borderId="2" xfId="0" applyNumberFormat="1" applyFont="1" applyFill="1" applyBorder="1" applyAlignment="1">
      <alignment horizontal="center" vertical="center" wrapText="1"/>
    </xf>
    <xf numFmtId="0" fontId="19" fillId="2" borderId="17" xfId="0" applyFont="1" applyFill="1" applyBorder="1" applyAlignment="1">
      <alignment horizontal="center" wrapText="1"/>
    </xf>
    <xf numFmtId="14" fontId="19" fillId="2" borderId="16" xfId="0" applyNumberFormat="1" applyFont="1" applyFill="1" applyBorder="1" applyAlignment="1">
      <alignment horizontal="center"/>
    </xf>
    <xf numFmtId="0" fontId="19" fillId="2" borderId="18" xfId="0" applyFont="1" applyFill="1" applyBorder="1" applyAlignment="1"/>
    <xf numFmtId="0" fontId="19" fillId="2" borderId="4" xfId="0" applyFont="1" applyFill="1" applyBorder="1" applyAlignment="1">
      <alignment horizontal="center" wrapText="1"/>
    </xf>
    <xf numFmtId="0" fontId="19" fillId="2" borderId="5" xfId="0" applyFont="1" applyFill="1" applyBorder="1" applyAlignment="1">
      <alignment horizontal="center" wrapText="1"/>
    </xf>
    <xf numFmtId="14" fontId="19" fillId="2" borderId="6" xfId="0" applyNumberFormat="1" applyFont="1" applyFill="1" applyBorder="1" applyAlignment="1">
      <alignment horizontal="center" vertical="center" wrapText="1"/>
    </xf>
    <xf numFmtId="0" fontId="27" fillId="2" borderId="0" xfId="4" applyFont="1" applyFill="1" applyAlignment="1">
      <alignment horizontal="left" wrapText="1"/>
    </xf>
    <xf numFmtId="0" fontId="22" fillId="2" borderId="12" xfId="0" applyFont="1" applyFill="1" applyBorder="1" applyAlignment="1">
      <alignment horizontal="left" vertical="top" wrapText="1"/>
    </xf>
    <xf numFmtId="0" fontId="22" fillId="2" borderId="13" xfId="0" applyFont="1" applyFill="1" applyBorder="1" applyAlignment="1">
      <alignment horizontal="left" vertical="top" wrapText="1"/>
    </xf>
    <xf numFmtId="0" fontId="27" fillId="2" borderId="0" xfId="4" applyFont="1" applyFill="1" applyBorder="1" applyAlignment="1">
      <alignment horizontal="center"/>
    </xf>
    <xf numFmtId="0" fontId="23" fillId="3" borderId="10" xfId="0" applyFont="1" applyFill="1" applyBorder="1" applyAlignment="1">
      <alignment horizontal="left"/>
    </xf>
    <xf numFmtId="0" fontId="13" fillId="2" borderId="12" xfId="0" applyFont="1" applyFill="1" applyBorder="1" applyAlignment="1">
      <alignment horizontal="center"/>
    </xf>
    <xf numFmtId="0" fontId="13" fillId="2" borderId="13" xfId="0" applyFont="1" applyFill="1" applyBorder="1" applyAlignment="1">
      <alignment horizontal="center"/>
    </xf>
    <xf numFmtId="0" fontId="27" fillId="2" borderId="0" xfId="4" applyFont="1" applyFill="1" applyAlignment="1">
      <alignment horizontal="left" vertical="top" wrapText="1"/>
    </xf>
    <xf numFmtId="0" fontId="19" fillId="2" borderId="0" xfId="0" applyFont="1" applyFill="1" applyAlignment="1">
      <alignment horizontal="center"/>
    </xf>
    <xf numFmtId="0" fontId="2" fillId="2" borderId="0" xfId="0" applyFont="1" applyFill="1" applyAlignment="1">
      <alignment horizontal="center"/>
    </xf>
    <xf numFmtId="0" fontId="19" fillId="2" borderId="14" xfId="0" applyFont="1" applyFill="1" applyBorder="1" applyAlignment="1">
      <alignment horizontal="center"/>
    </xf>
    <xf numFmtId="0" fontId="19" fillId="2" borderId="3" xfId="0" applyFont="1" applyFill="1" applyBorder="1" applyAlignment="1">
      <alignment horizontal="center"/>
    </xf>
    <xf numFmtId="0" fontId="19" fillId="2" borderId="15" xfId="0" applyFont="1" applyFill="1" applyBorder="1" applyAlignment="1">
      <alignment horizontal="center"/>
    </xf>
    <xf numFmtId="0" fontId="19" fillId="2" borderId="0" xfId="0" applyFont="1" applyFill="1" applyAlignment="1">
      <alignment horizontal="center" wrapText="1"/>
    </xf>
    <xf numFmtId="0" fontId="17" fillId="2" borderId="0" xfId="0" applyFont="1" applyFill="1" applyAlignment="1">
      <alignment horizontal="center"/>
    </xf>
    <xf numFmtId="0" fontId="17" fillId="2" borderId="0" xfId="0" applyFont="1" applyFill="1" applyAlignment="1">
      <alignment horizontal="left" wrapText="1"/>
    </xf>
    <xf numFmtId="0" fontId="19" fillId="2" borderId="14" xfId="0" applyFont="1" applyFill="1" applyBorder="1" applyAlignment="1">
      <alignment horizontal="center" vertical="top"/>
    </xf>
    <xf numFmtId="0" fontId="19" fillId="2" borderId="3" xfId="0" applyFont="1" applyFill="1" applyBorder="1" applyAlignment="1">
      <alignment horizontal="center" vertical="top"/>
    </xf>
    <xf numFmtId="0" fontId="19" fillId="2" borderId="15" xfId="0" applyFont="1" applyFill="1" applyBorder="1" applyAlignment="1">
      <alignment horizontal="center" vertical="top"/>
    </xf>
    <xf numFmtId="0" fontId="19" fillId="2" borderId="0" xfId="0" applyFont="1" applyFill="1" applyAlignment="1">
      <alignment horizontal="center" vertical="top"/>
    </xf>
    <xf numFmtId="0" fontId="17" fillId="2" borderId="0" xfId="0" applyFont="1" applyFill="1" applyAlignment="1">
      <alignment horizontal="center" vertical="center" wrapText="1"/>
    </xf>
    <xf numFmtId="0" fontId="2" fillId="2" borderId="0" xfId="0" applyFont="1" applyFill="1" applyAlignment="1">
      <alignment horizontal="center" vertical="top"/>
    </xf>
    <xf numFmtId="0" fontId="3" fillId="2" borderId="0" xfId="0" applyFont="1" applyFill="1" applyBorder="1" applyAlignment="1">
      <alignment horizontal="center"/>
    </xf>
    <xf numFmtId="0" fontId="17" fillId="2" borderId="0" xfId="0" applyFont="1" applyFill="1" applyAlignment="1">
      <alignment horizontal="center" wrapText="1"/>
    </xf>
    <xf numFmtId="0" fontId="27" fillId="2" borderId="0" xfId="0" applyFont="1" applyFill="1" applyAlignment="1">
      <alignment horizontal="left" vertical="center" wrapText="1"/>
    </xf>
    <xf numFmtId="0" fontId="27" fillId="2" borderId="0" xfId="0" applyFont="1" applyFill="1" applyAlignment="1">
      <alignment horizontal="left" vertical="top" wrapText="1"/>
    </xf>
    <xf numFmtId="0" fontId="3" fillId="2" borderId="0" xfId="0" applyFont="1" applyFill="1" applyBorder="1" applyAlignment="1">
      <alignment horizontal="center" vertical="center"/>
    </xf>
    <xf numFmtId="0" fontId="1" fillId="2" borderId="0" xfId="0" applyFont="1" applyFill="1" applyBorder="1" applyAlignment="1">
      <alignment horizontal="left" vertical="center" wrapText="1"/>
    </xf>
  </cellXfs>
  <cellStyles count="7">
    <cellStyle name="Comma" xfId="1" builtinId="3"/>
    <cellStyle name="Currency" xfId="2" builtinId="4"/>
    <cellStyle name="Hyperlink" xfId="3" builtinId="8"/>
    <cellStyle name="Normal" xfId="0" builtinId="0"/>
    <cellStyle name="Normal 2" xfId="4"/>
    <cellStyle name="Percent" xfId="5" builtinId="5"/>
    <cellStyle name="Percent 2 3" xfId="6"/>
  </cellStyles>
  <dxfs count="0"/>
  <tableStyles count="0" defaultTableStyle="TableStyleMedium9" defaultPivotStyle="PivotStyleLight16"/>
  <colors>
    <mruColors>
      <color rgb="FFFFFFFF"/>
      <color rgb="FFB2B2B2"/>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485775</xdr:colOff>
      <xdr:row>6</xdr:row>
      <xdr:rowOff>95250</xdr:rowOff>
    </xdr:from>
    <xdr:to>
      <xdr:col>8</xdr:col>
      <xdr:colOff>561975</xdr:colOff>
      <xdr:row>11</xdr:row>
      <xdr:rowOff>9524</xdr:rowOff>
    </xdr:to>
    <xdr:sp macro="" textlink="">
      <xdr:nvSpPr>
        <xdr:cNvPr id="2" name="TextBox 1"/>
        <xdr:cNvSpPr txBox="1"/>
      </xdr:nvSpPr>
      <xdr:spPr>
        <a:xfrm>
          <a:off x="7486650" y="1847850"/>
          <a:ext cx="2000250" cy="819149"/>
        </a:xfrm>
        <a:prstGeom prst="rect">
          <a:avLst/>
        </a:prstGeom>
        <a:solidFill>
          <a:srgbClr val="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a:latin typeface="Arial" pitchFamily="34" charset="0"/>
              <a:cs typeface="Arial" pitchFamily="34" charset="0"/>
            </a:rPr>
            <a:t>Questions?</a:t>
          </a:r>
          <a:r>
            <a:rPr lang="en-US" sz="1000" baseline="0">
              <a:latin typeface="Arial" pitchFamily="34" charset="0"/>
              <a:cs typeface="Arial" pitchFamily="34" charset="0"/>
            </a:rPr>
            <a:t> Please contact</a:t>
          </a:r>
          <a:br>
            <a:rPr lang="en-US" sz="1000" baseline="0">
              <a:latin typeface="Arial" pitchFamily="34" charset="0"/>
              <a:cs typeface="Arial" pitchFamily="34" charset="0"/>
            </a:rPr>
          </a:br>
          <a:r>
            <a:rPr lang="en-US" sz="1000" baseline="0">
              <a:latin typeface="Arial" pitchFamily="34" charset="0"/>
              <a:cs typeface="Arial" pitchFamily="34" charset="0"/>
            </a:rPr>
            <a:t>Best Buy's Investor Relations:</a:t>
          </a:r>
        </a:p>
        <a:p>
          <a:pPr algn="ctr"/>
          <a:r>
            <a:rPr lang="en-US" sz="1000" baseline="0">
              <a:latin typeface="Arial" pitchFamily="34" charset="0"/>
              <a:cs typeface="Arial" pitchFamily="34" charset="0"/>
            </a:rPr>
            <a:t>(866) 758-1457 or</a:t>
          </a:r>
        </a:p>
        <a:p>
          <a:pPr algn="ctr"/>
          <a:r>
            <a:rPr lang="en-US" sz="1000" baseline="0">
              <a:latin typeface="Arial" pitchFamily="34" charset="0"/>
              <a:cs typeface="Arial" pitchFamily="34" charset="0"/>
            </a:rPr>
            <a:t>moneytalk@bestbuy.com</a:t>
          </a:r>
          <a:endParaRPr lang="en-U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6"/>
  <sheetViews>
    <sheetView showGridLines="0" tabSelected="1" zoomScaleNormal="100" workbookViewId="0">
      <selection sqref="A1:I1"/>
    </sheetView>
  </sheetViews>
  <sheetFormatPr defaultRowHeight="14.25" x14ac:dyDescent="0.2"/>
  <cols>
    <col min="1" max="1" width="9" style="2" customWidth="1"/>
    <col min="2" max="2" width="19.85546875" style="2" customWidth="1"/>
    <col min="3" max="3" width="28.85546875" style="2" customWidth="1"/>
    <col min="4" max="6" width="9.140625" style="2"/>
    <col min="7" max="7" width="19.85546875" style="2" customWidth="1"/>
    <col min="8" max="8" width="28.85546875" style="2" customWidth="1"/>
    <col min="9" max="9" width="9.140625" style="2"/>
    <col min="10" max="10" width="0.85546875" style="2" customWidth="1"/>
    <col min="11" max="16384" width="9.140625" style="2"/>
  </cols>
  <sheetData>
    <row r="1" spans="1:10" ht="24" thickBot="1" x14ac:dyDescent="0.4">
      <c r="A1" s="151" t="s">
        <v>121</v>
      </c>
      <c r="B1" s="152"/>
      <c r="C1" s="152"/>
      <c r="D1" s="152"/>
      <c r="E1" s="152"/>
      <c r="F1" s="152"/>
      <c r="G1" s="152"/>
      <c r="H1" s="152"/>
      <c r="I1" s="152"/>
      <c r="J1" s="1"/>
    </row>
    <row r="2" spans="1:10" ht="15" customHeight="1" x14ac:dyDescent="0.2"/>
    <row r="3" spans="1:10" ht="18.75" thickBot="1" x14ac:dyDescent="0.3">
      <c r="A3" s="150" t="s">
        <v>122</v>
      </c>
      <c r="B3" s="150"/>
      <c r="C3" s="150"/>
      <c r="D3" s="150"/>
      <c r="E3" s="150"/>
      <c r="F3" s="150"/>
      <c r="G3" s="150"/>
      <c r="H3" s="150"/>
      <c r="I3" s="150"/>
      <c r="J3" s="25"/>
    </row>
    <row r="4" spans="1:10" ht="46.5" customHeight="1" thickBot="1" x14ac:dyDescent="0.25">
      <c r="A4" s="147" t="s">
        <v>213</v>
      </c>
      <c r="B4" s="148"/>
      <c r="C4" s="148"/>
      <c r="D4" s="148"/>
      <c r="E4" s="148"/>
      <c r="F4" s="148"/>
      <c r="G4" s="148"/>
      <c r="H4" s="148"/>
      <c r="I4" s="148"/>
      <c r="J4" s="3"/>
    </row>
    <row r="5" spans="1:10" ht="18.75" customHeight="1" x14ac:dyDescent="0.2"/>
    <row r="6" spans="1:10" ht="15" x14ac:dyDescent="0.25">
      <c r="A6" s="4" t="s">
        <v>131</v>
      </c>
      <c r="C6" s="5"/>
      <c r="D6" s="5"/>
      <c r="E6" s="5"/>
      <c r="F6" s="5"/>
      <c r="G6" s="5"/>
      <c r="H6" s="5"/>
      <c r="I6" s="5"/>
      <c r="J6" s="5"/>
    </row>
    <row r="7" spans="1:10" x14ac:dyDescent="0.2">
      <c r="A7" s="6" t="s">
        <v>132</v>
      </c>
      <c r="B7" s="7"/>
      <c r="C7" s="7"/>
      <c r="D7" s="7"/>
      <c r="E7" s="7"/>
      <c r="F7" s="7"/>
      <c r="G7" s="8"/>
      <c r="H7" s="149"/>
      <c r="I7" s="149"/>
      <c r="J7" s="7"/>
    </row>
    <row r="8" spans="1:10" x14ac:dyDescent="0.2">
      <c r="B8" s="7"/>
      <c r="C8" s="7"/>
      <c r="D8" s="7"/>
      <c r="E8" s="7"/>
      <c r="F8" s="7"/>
      <c r="G8" s="8"/>
      <c r="H8" s="149"/>
      <c r="I8" s="149"/>
      <c r="J8" s="7"/>
    </row>
    <row r="9" spans="1:10" x14ac:dyDescent="0.2">
      <c r="A9" s="9" t="s">
        <v>160</v>
      </c>
      <c r="B9" s="10" t="s">
        <v>133</v>
      </c>
      <c r="C9" s="11" t="s">
        <v>136</v>
      </c>
      <c r="D9" s="12" t="s">
        <v>141</v>
      </c>
      <c r="E9" s="8"/>
      <c r="F9" s="7"/>
      <c r="G9" s="8"/>
      <c r="H9" s="149"/>
      <c r="I9" s="149"/>
      <c r="J9" s="7"/>
    </row>
    <row r="10" spans="1:10" x14ac:dyDescent="0.2">
      <c r="A10" s="9" t="s">
        <v>1</v>
      </c>
      <c r="B10" s="10" t="s">
        <v>134</v>
      </c>
      <c r="C10" s="11" t="s">
        <v>135</v>
      </c>
      <c r="D10" s="12" t="s">
        <v>142</v>
      </c>
      <c r="E10" s="8"/>
      <c r="F10" s="7"/>
      <c r="G10" s="8"/>
      <c r="H10" s="149"/>
      <c r="I10" s="149"/>
      <c r="J10" s="7"/>
    </row>
    <row r="11" spans="1:10" x14ac:dyDescent="0.2">
      <c r="A11" s="9" t="s">
        <v>2</v>
      </c>
      <c r="B11" s="10" t="s">
        <v>137</v>
      </c>
      <c r="C11" s="11" t="s">
        <v>138</v>
      </c>
      <c r="D11" s="12" t="s">
        <v>142</v>
      </c>
      <c r="E11" s="8"/>
      <c r="F11" s="7"/>
      <c r="G11" s="7"/>
      <c r="H11" s="7"/>
      <c r="I11" s="7"/>
      <c r="J11" s="7"/>
    </row>
    <row r="12" spans="1:10" x14ac:dyDescent="0.2">
      <c r="A12" s="9" t="s">
        <v>3</v>
      </c>
      <c r="B12" s="10" t="s">
        <v>139</v>
      </c>
      <c r="C12" s="11" t="s">
        <v>140</v>
      </c>
      <c r="D12" s="12" t="s">
        <v>142</v>
      </c>
      <c r="E12" s="8"/>
      <c r="F12" s="7"/>
      <c r="G12" s="7"/>
      <c r="H12" s="7"/>
      <c r="I12" s="7"/>
      <c r="J12" s="7"/>
    </row>
    <row r="13" spans="1:10" x14ac:dyDescent="0.2">
      <c r="A13" s="13"/>
      <c r="B13" s="5"/>
      <c r="C13" s="14"/>
      <c r="D13" s="15"/>
      <c r="E13" s="15"/>
      <c r="F13" s="15"/>
      <c r="G13" s="15"/>
      <c r="H13" s="15"/>
      <c r="I13" s="15"/>
      <c r="J13" s="15"/>
    </row>
    <row r="14" spans="1:10" ht="15" x14ac:dyDescent="0.25">
      <c r="A14" s="4" t="s">
        <v>127</v>
      </c>
      <c r="C14" s="5"/>
      <c r="D14" s="5"/>
      <c r="E14" s="5"/>
      <c r="F14" s="5"/>
      <c r="G14" s="5"/>
      <c r="H14" s="5"/>
      <c r="I14" s="5"/>
      <c r="J14" s="5"/>
    </row>
    <row r="15" spans="1:10" x14ac:dyDescent="0.2">
      <c r="A15" s="13"/>
      <c r="B15" s="7"/>
      <c r="C15" s="7"/>
      <c r="D15" s="7"/>
      <c r="E15" s="7"/>
      <c r="F15" s="7"/>
      <c r="G15" s="7"/>
      <c r="H15" s="7"/>
      <c r="I15" s="7"/>
      <c r="J15" s="7"/>
    </row>
    <row r="16" spans="1:10" x14ac:dyDescent="0.2">
      <c r="A16" s="9" t="s">
        <v>0</v>
      </c>
      <c r="B16" s="10" t="s">
        <v>133</v>
      </c>
      <c r="C16" s="11" t="s">
        <v>143</v>
      </c>
      <c r="D16" s="12" t="s">
        <v>142</v>
      </c>
      <c r="E16" s="8"/>
      <c r="F16" s="7"/>
      <c r="G16" s="7"/>
      <c r="H16" s="7"/>
      <c r="I16" s="7"/>
      <c r="J16" s="7"/>
    </row>
    <row r="17" spans="1:10" x14ac:dyDescent="0.2">
      <c r="A17" s="9" t="s">
        <v>1</v>
      </c>
      <c r="B17" s="10" t="s">
        <v>134</v>
      </c>
      <c r="C17" s="11" t="s">
        <v>144</v>
      </c>
      <c r="D17" s="12" t="s">
        <v>142</v>
      </c>
      <c r="E17" s="8"/>
      <c r="F17" s="7"/>
      <c r="G17" s="7"/>
      <c r="H17" s="7"/>
      <c r="I17" s="7"/>
      <c r="J17" s="7"/>
    </row>
    <row r="18" spans="1:10" x14ac:dyDescent="0.2">
      <c r="A18" s="9" t="s">
        <v>2</v>
      </c>
      <c r="B18" s="10" t="s">
        <v>137</v>
      </c>
      <c r="C18" s="11" t="s">
        <v>145</v>
      </c>
      <c r="D18" s="12" t="s">
        <v>142</v>
      </c>
      <c r="E18" s="8"/>
      <c r="F18" s="7"/>
      <c r="G18" s="7"/>
      <c r="H18" s="7"/>
      <c r="I18" s="7"/>
      <c r="J18" s="7"/>
    </row>
    <row r="19" spans="1:10" x14ac:dyDescent="0.2">
      <c r="A19" s="9" t="s">
        <v>3</v>
      </c>
      <c r="B19" s="10" t="s">
        <v>139</v>
      </c>
      <c r="C19" s="11" t="s">
        <v>146</v>
      </c>
      <c r="D19" s="12" t="s">
        <v>142</v>
      </c>
      <c r="E19" s="8"/>
      <c r="F19" s="7"/>
      <c r="G19" s="7"/>
      <c r="H19" s="7"/>
      <c r="I19" s="7"/>
      <c r="J19" s="7"/>
    </row>
    <row r="20" spans="1:10" x14ac:dyDescent="0.2">
      <c r="A20" s="13"/>
      <c r="B20" s="16"/>
      <c r="C20" s="17"/>
      <c r="D20" s="8"/>
      <c r="E20" s="8"/>
      <c r="F20" s="7"/>
      <c r="G20" s="7"/>
      <c r="H20" s="7"/>
      <c r="I20" s="7"/>
      <c r="J20" s="7"/>
    </row>
    <row r="21" spans="1:10" x14ac:dyDescent="0.2">
      <c r="A21" s="13"/>
      <c r="B21" s="16"/>
      <c r="C21" s="17"/>
      <c r="D21" s="8"/>
      <c r="E21" s="8"/>
      <c r="F21" s="7"/>
      <c r="G21" s="7"/>
      <c r="H21" s="7"/>
      <c r="I21" s="7"/>
      <c r="J21" s="7"/>
    </row>
    <row r="22" spans="1:10" ht="18.75" thickBot="1" x14ac:dyDescent="0.3">
      <c r="A22" s="24" t="s">
        <v>123</v>
      </c>
      <c r="B22" s="24"/>
      <c r="C22" s="24"/>
      <c r="D22" s="24"/>
      <c r="E22" s="24"/>
      <c r="F22" s="24"/>
      <c r="G22" s="24"/>
      <c r="H22" s="24"/>
      <c r="I22" s="24"/>
      <c r="J22" s="24"/>
    </row>
    <row r="23" spans="1:10" ht="17.25" customHeight="1" thickBot="1" x14ac:dyDescent="0.25">
      <c r="A23" s="147" t="s">
        <v>161</v>
      </c>
      <c r="B23" s="148"/>
      <c r="C23" s="148"/>
      <c r="D23" s="148"/>
      <c r="E23" s="148"/>
      <c r="F23" s="148"/>
      <c r="G23" s="148"/>
      <c r="H23" s="148"/>
      <c r="I23" s="148"/>
      <c r="J23" s="3"/>
    </row>
    <row r="25" spans="1:10" ht="17.25" x14ac:dyDescent="0.25">
      <c r="A25" s="4" t="s">
        <v>227</v>
      </c>
      <c r="C25" s="5"/>
      <c r="D25" s="5"/>
      <c r="E25" s="5"/>
      <c r="F25" s="4" t="s">
        <v>225</v>
      </c>
      <c r="H25" s="5"/>
      <c r="I25" s="5"/>
      <c r="J25" s="5"/>
    </row>
    <row r="26" spans="1:10" x14ac:dyDescent="0.2">
      <c r="B26" s="7"/>
      <c r="C26" s="7"/>
      <c r="D26" s="7"/>
      <c r="E26" s="7"/>
      <c r="G26" s="7"/>
      <c r="H26" s="7"/>
      <c r="I26" s="7"/>
      <c r="J26" s="7"/>
    </row>
    <row r="27" spans="1:10" x14ac:dyDescent="0.2">
      <c r="A27" s="9" t="s">
        <v>0</v>
      </c>
      <c r="B27" s="10" t="s">
        <v>133</v>
      </c>
      <c r="C27" s="11" t="s">
        <v>162</v>
      </c>
      <c r="D27" s="12" t="s">
        <v>142</v>
      </c>
      <c r="E27" s="18"/>
      <c r="F27" s="9" t="s">
        <v>0</v>
      </c>
      <c r="G27" s="10" t="s">
        <v>147</v>
      </c>
      <c r="H27" s="11" t="s">
        <v>152</v>
      </c>
      <c r="I27" s="12" t="s">
        <v>142</v>
      </c>
      <c r="J27" s="7"/>
    </row>
    <row r="28" spans="1:10" x14ac:dyDescent="0.2">
      <c r="A28" s="9" t="s">
        <v>1</v>
      </c>
      <c r="B28" s="10" t="s">
        <v>134</v>
      </c>
      <c r="C28" s="11" t="s">
        <v>163</v>
      </c>
      <c r="D28" s="12" t="s">
        <v>142</v>
      </c>
      <c r="E28" s="18"/>
      <c r="F28" s="9" t="s">
        <v>1</v>
      </c>
      <c r="G28" s="10" t="s">
        <v>148</v>
      </c>
      <c r="H28" s="11" t="s">
        <v>153</v>
      </c>
      <c r="I28" s="12" t="s">
        <v>142</v>
      </c>
      <c r="J28" s="7"/>
    </row>
    <row r="29" spans="1:10" x14ac:dyDescent="0.2">
      <c r="A29" s="9" t="s">
        <v>2</v>
      </c>
      <c r="B29" s="10" t="s">
        <v>137</v>
      </c>
      <c r="C29" s="11" t="s">
        <v>164</v>
      </c>
      <c r="D29" s="12" t="s">
        <v>142</v>
      </c>
      <c r="E29" s="18"/>
      <c r="F29" s="9" t="s">
        <v>2</v>
      </c>
      <c r="G29" s="10" t="s">
        <v>149</v>
      </c>
      <c r="H29" s="11" t="s">
        <v>154</v>
      </c>
      <c r="I29" s="12" t="s">
        <v>142</v>
      </c>
      <c r="J29" s="7"/>
    </row>
    <row r="30" spans="1:10" x14ac:dyDescent="0.2">
      <c r="A30" s="9" t="s">
        <v>3</v>
      </c>
      <c r="B30" s="10" t="s">
        <v>139</v>
      </c>
      <c r="C30" s="11" t="s">
        <v>165</v>
      </c>
      <c r="D30" s="12" t="s">
        <v>142</v>
      </c>
      <c r="E30" s="18"/>
      <c r="F30" s="9" t="s">
        <v>3</v>
      </c>
      <c r="G30" s="10" t="s">
        <v>150</v>
      </c>
      <c r="H30" s="11" t="s">
        <v>155</v>
      </c>
      <c r="I30" s="12" t="s">
        <v>141</v>
      </c>
      <c r="J30" s="7"/>
    </row>
    <row r="31" spans="1:10" x14ac:dyDescent="0.2">
      <c r="B31" s="7"/>
      <c r="C31" s="7"/>
      <c r="D31" s="7"/>
      <c r="E31" s="7"/>
      <c r="F31" s="7"/>
      <c r="J31" s="7"/>
    </row>
    <row r="32" spans="1:10" ht="15" x14ac:dyDescent="0.25">
      <c r="A32" s="4" t="s">
        <v>228</v>
      </c>
      <c r="E32" s="5"/>
      <c r="F32" s="4" t="s">
        <v>226</v>
      </c>
      <c r="G32" s="5"/>
      <c r="H32" s="5"/>
      <c r="I32" s="5"/>
      <c r="J32" s="5"/>
    </row>
    <row r="33" spans="1:10" x14ac:dyDescent="0.2">
      <c r="E33" s="7"/>
      <c r="F33" s="7"/>
      <c r="G33" s="7"/>
      <c r="H33" s="7"/>
      <c r="I33" s="7"/>
      <c r="J33" s="7"/>
    </row>
    <row r="34" spans="1:10" x14ac:dyDescent="0.2">
      <c r="A34" s="9" t="s">
        <v>0</v>
      </c>
      <c r="B34" s="10" t="s">
        <v>133</v>
      </c>
      <c r="C34" s="11" t="s">
        <v>166</v>
      </c>
      <c r="D34" s="12" t="s">
        <v>142</v>
      </c>
      <c r="E34" s="18"/>
      <c r="F34" s="9" t="s">
        <v>0</v>
      </c>
      <c r="G34" s="10" t="s">
        <v>147</v>
      </c>
      <c r="H34" s="11" t="s">
        <v>156</v>
      </c>
      <c r="I34" s="12" t="s">
        <v>142</v>
      </c>
      <c r="J34" s="7"/>
    </row>
    <row r="35" spans="1:10" x14ac:dyDescent="0.2">
      <c r="A35" s="9" t="s">
        <v>1</v>
      </c>
      <c r="B35" s="10" t="s">
        <v>134</v>
      </c>
      <c r="C35" s="11" t="s">
        <v>168</v>
      </c>
      <c r="D35" s="12" t="s">
        <v>142</v>
      </c>
      <c r="E35" s="18"/>
      <c r="F35" s="9" t="s">
        <v>1</v>
      </c>
      <c r="G35" s="10" t="s">
        <v>148</v>
      </c>
      <c r="H35" s="11" t="s">
        <v>157</v>
      </c>
      <c r="I35" s="12" t="s">
        <v>142</v>
      </c>
      <c r="J35" s="7"/>
    </row>
    <row r="36" spans="1:10" x14ac:dyDescent="0.2">
      <c r="A36" s="9" t="s">
        <v>2</v>
      </c>
      <c r="B36" s="10" t="s">
        <v>137</v>
      </c>
      <c r="C36" s="11" t="s">
        <v>169</v>
      </c>
      <c r="D36" s="12" t="s">
        <v>142</v>
      </c>
      <c r="E36" s="18"/>
      <c r="F36" s="9" t="s">
        <v>2</v>
      </c>
      <c r="G36" s="10" t="s">
        <v>149</v>
      </c>
      <c r="H36" s="11" t="s">
        <v>158</v>
      </c>
      <c r="I36" s="12" t="s">
        <v>142</v>
      </c>
      <c r="J36" s="7"/>
    </row>
    <row r="37" spans="1:10" x14ac:dyDescent="0.2">
      <c r="A37" s="9" t="s">
        <v>3</v>
      </c>
      <c r="B37" s="10" t="s">
        <v>139</v>
      </c>
      <c r="C37" s="11" t="s">
        <v>167</v>
      </c>
      <c r="D37" s="12" t="s">
        <v>142</v>
      </c>
      <c r="E37" s="18"/>
      <c r="F37" s="9" t="s">
        <v>3</v>
      </c>
      <c r="G37" s="10" t="s">
        <v>150</v>
      </c>
      <c r="H37" s="11" t="s">
        <v>159</v>
      </c>
      <c r="I37" s="12" t="s">
        <v>142</v>
      </c>
      <c r="J37" s="7"/>
    </row>
    <row r="38" spans="1:10" x14ac:dyDescent="0.2">
      <c r="B38" s="5"/>
      <c r="C38" s="14"/>
      <c r="D38" s="15"/>
      <c r="E38" s="15"/>
      <c r="F38" s="15"/>
      <c r="G38" s="15"/>
      <c r="H38" s="15"/>
      <c r="I38" s="15"/>
      <c r="J38" s="15"/>
    </row>
    <row r="39" spans="1:10" ht="15" thickBot="1" x14ac:dyDescent="0.25">
      <c r="C39" s="5"/>
      <c r="D39" s="5"/>
      <c r="E39" s="5"/>
      <c r="F39" s="5"/>
      <c r="G39" s="5"/>
      <c r="H39" s="5"/>
      <c r="I39" s="5"/>
      <c r="J39" s="5"/>
    </row>
    <row r="40" spans="1:10" ht="17.25" customHeight="1" thickBot="1" x14ac:dyDescent="0.25">
      <c r="A40" s="147" t="s">
        <v>151</v>
      </c>
      <c r="B40" s="148"/>
      <c r="C40" s="148"/>
      <c r="D40" s="148"/>
      <c r="E40" s="148"/>
      <c r="F40" s="148"/>
      <c r="G40" s="148"/>
      <c r="H40" s="148"/>
      <c r="I40" s="148"/>
      <c r="J40" s="3"/>
    </row>
    <row r="41" spans="1:10" ht="17.25" customHeight="1" x14ac:dyDescent="0.25">
      <c r="A41" s="19"/>
      <c r="B41" s="20"/>
      <c r="C41" s="20"/>
      <c r="D41" s="20"/>
      <c r="E41" s="20"/>
      <c r="F41" s="20"/>
      <c r="G41" s="20"/>
      <c r="H41" s="20"/>
      <c r="I41" s="20"/>
      <c r="J41" s="20"/>
    </row>
    <row r="42" spans="1:10" ht="18" customHeight="1" x14ac:dyDescent="0.2">
      <c r="A42" s="21" t="s">
        <v>125</v>
      </c>
      <c r="C42" s="21" t="s">
        <v>124</v>
      </c>
      <c r="D42" s="21" t="s">
        <v>128</v>
      </c>
      <c r="E42" s="13"/>
      <c r="F42" s="13"/>
      <c r="G42" s="13"/>
      <c r="H42" s="13"/>
      <c r="I42" s="13"/>
    </row>
    <row r="43" spans="1:10" ht="18" customHeight="1" x14ac:dyDescent="0.2">
      <c r="A43" s="21" t="s">
        <v>129</v>
      </c>
      <c r="C43" s="21" t="s">
        <v>126</v>
      </c>
      <c r="D43" s="21" t="s">
        <v>130</v>
      </c>
      <c r="E43" s="13"/>
      <c r="F43" s="13"/>
      <c r="G43" s="13"/>
      <c r="H43" s="13"/>
      <c r="I43" s="13"/>
    </row>
    <row r="44" spans="1:10" ht="18" customHeight="1" x14ac:dyDescent="0.2">
      <c r="D44" s="22"/>
      <c r="E44" s="13"/>
      <c r="F44" s="13"/>
      <c r="G44" s="13"/>
      <c r="H44" s="13"/>
      <c r="I44" s="13"/>
    </row>
    <row r="45" spans="1:10" ht="58.5" customHeight="1" x14ac:dyDescent="0.2">
      <c r="A45" s="153" t="s">
        <v>170</v>
      </c>
      <c r="B45" s="153"/>
      <c r="C45" s="153"/>
      <c r="D45" s="153"/>
      <c r="E45" s="153"/>
      <c r="F45" s="153"/>
      <c r="G45" s="153"/>
      <c r="H45" s="153"/>
      <c r="I45" s="153"/>
      <c r="J45" s="23"/>
    </row>
    <row r="46" spans="1:10" ht="26.25" customHeight="1" x14ac:dyDescent="0.2">
      <c r="A46" s="146"/>
      <c r="B46" s="146"/>
      <c r="C46" s="146"/>
      <c r="D46" s="146"/>
      <c r="E46" s="146"/>
      <c r="F46" s="146"/>
      <c r="G46" s="146"/>
      <c r="H46" s="146"/>
      <c r="I46" s="146"/>
      <c r="J46" s="23"/>
    </row>
  </sheetData>
  <mergeCells count="11">
    <mergeCell ref="A3:I3"/>
    <mergeCell ref="A4:I4"/>
    <mergeCell ref="A1:I1"/>
    <mergeCell ref="A23:I23"/>
    <mergeCell ref="A45:I45"/>
    <mergeCell ref="A46:I46"/>
    <mergeCell ref="A40:I40"/>
    <mergeCell ref="H7:I7"/>
    <mergeCell ref="H8:I8"/>
    <mergeCell ref="H9:I9"/>
    <mergeCell ref="H10:I10"/>
  </mergeCells>
  <hyperlinks>
    <hyperlink ref="C42" location="'Balance Sheet'!A1" display="Balance Sheet"/>
    <hyperlink ref="A42" location="'Income Statement'!A1" display="Income Statement"/>
    <hyperlink ref="C43" location="'Cash Flow'!A1" display="Cash Flow (YTD Basis)"/>
    <hyperlink ref="D42" location="'Segment Information'!A1" display="Segment Information"/>
    <hyperlink ref="D43" location="'Revenue Category Summary'!A1" display="Revenue Category Summary"/>
    <hyperlink ref="A43" location="'Non-GAAP Reconciliation'!A1" display="Non-GAAP Reconciliations"/>
  </hyperlinks>
  <printOptions horizontalCentered="1"/>
  <pageMargins left="0.94" right="0.41" top="0.34" bottom="0.17" header="0.3" footer="0.3"/>
  <pageSetup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52"/>
  <sheetViews>
    <sheetView showGridLines="0" zoomScaleNormal="100" workbookViewId="0">
      <selection sqref="A1:K1"/>
    </sheetView>
  </sheetViews>
  <sheetFormatPr defaultRowHeight="15" customHeight="1" x14ac:dyDescent="0.2"/>
  <cols>
    <col min="1" max="1" width="53.140625" style="26" customWidth="1"/>
    <col min="2" max="11" width="11.7109375" style="26" customWidth="1"/>
    <col min="12" max="16384" width="9.140625" style="26"/>
  </cols>
  <sheetData>
    <row r="1" spans="1:11" ht="15" customHeight="1" x14ac:dyDescent="0.2">
      <c r="A1" s="154" t="s">
        <v>83</v>
      </c>
      <c r="B1" s="154"/>
      <c r="C1" s="154"/>
      <c r="D1" s="154"/>
      <c r="E1" s="154"/>
      <c r="F1" s="154"/>
      <c r="G1" s="154"/>
      <c r="H1" s="154"/>
      <c r="I1" s="154"/>
      <c r="J1" s="154"/>
      <c r="K1" s="154"/>
    </row>
    <row r="2" spans="1:11" ht="15" customHeight="1" x14ac:dyDescent="0.2">
      <c r="A2" s="159" t="s">
        <v>197</v>
      </c>
      <c r="B2" s="159"/>
      <c r="C2" s="159"/>
      <c r="D2" s="159"/>
      <c r="E2" s="159"/>
      <c r="F2" s="159"/>
      <c r="G2" s="159"/>
      <c r="H2" s="159"/>
      <c r="I2" s="159"/>
      <c r="J2" s="159"/>
      <c r="K2" s="159"/>
    </row>
    <row r="3" spans="1:11" ht="15" customHeight="1" x14ac:dyDescent="0.2">
      <c r="A3" s="154" t="s">
        <v>230</v>
      </c>
      <c r="B3" s="154"/>
      <c r="C3" s="154"/>
      <c r="D3" s="154"/>
      <c r="E3" s="154"/>
      <c r="F3" s="154"/>
      <c r="G3" s="154"/>
      <c r="H3" s="154"/>
      <c r="I3" s="154"/>
      <c r="J3" s="154"/>
      <c r="K3" s="154"/>
    </row>
    <row r="4" spans="1:11" ht="15" customHeight="1" x14ac:dyDescent="0.2">
      <c r="A4" s="160" t="s">
        <v>85</v>
      </c>
      <c r="B4" s="160"/>
      <c r="C4" s="160"/>
      <c r="D4" s="160"/>
      <c r="E4" s="160"/>
      <c r="F4" s="160"/>
      <c r="G4" s="160"/>
      <c r="H4" s="160"/>
      <c r="I4" s="160"/>
      <c r="J4" s="160"/>
      <c r="K4" s="160"/>
    </row>
    <row r="5" spans="1:11" ht="15" customHeight="1" x14ac:dyDescent="0.2">
      <c r="A5" s="155" t="s">
        <v>45</v>
      </c>
      <c r="B5" s="155"/>
      <c r="C5" s="155"/>
      <c r="D5" s="155"/>
      <c r="E5" s="155"/>
      <c r="F5" s="155"/>
      <c r="G5" s="155"/>
      <c r="H5" s="155"/>
      <c r="I5" s="155"/>
      <c r="J5" s="155"/>
      <c r="K5" s="155"/>
    </row>
    <row r="6" spans="1:11" ht="15" customHeight="1" x14ac:dyDescent="0.2">
      <c r="A6" s="27"/>
    </row>
    <row r="7" spans="1:11" ht="15" customHeight="1" x14ac:dyDescent="0.2">
      <c r="B7" s="156" t="s">
        <v>43</v>
      </c>
      <c r="C7" s="157"/>
      <c r="D7" s="157"/>
      <c r="E7" s="157"/>
      <c r="F7" s="158"/>
      <c r="G7" s="156" t="s">
        <v>44</v>
      </c>
      <c r="H7" s="157"/>
      <c r="I7" s="157"/>
      <c r="J7" s="157"/>
      <c r="K7" s="158"/>
    </row>
    <row r="8" spans="1:11" s="28" customFormat="1" ht="12.75" x14ac:dyDescent="0.2">
      <c r="B8" s="29" t="s">
        <v>0</v>
      </c>
      <c r="C8" s="30" t="s">
        <v>1</v>
      </c>
      <c r="D8" s="30" t="s">
        <v>2</v>
      </c>
      <c r="E8" s="30" t="s">
        <v>3</v>
      </c>
      <c r="F8" s="31" t="s">
        <v>4</v>
      </c>
      <c r="G8" s="29" t="s">
        <v>0</v>
      </c>
      <c r="H8" s="30" t="s">
        <v>1</v>
      </c>
      <c r="I8" s="30" t="s">
        <v>2</v>
      </c>
      <c r="J8" s="30" t="s">
        <v>3</v>
      </c>
      <c r="K8" s="31" t="s">
        <v>4</v>
      </c>
    </row>
    <row r="9" spans="1:11" ht="15" customHeight="1" x14ac:dyDescent="0.2">
      <c r="B9" s="32">
        <v>40299</v>
      </c>
      <c r="C9" s="33">
        <v>40390</v>
      </c>
      <c r="D9" s="33">
        <v>40481</v>
      </c>
      <c r="E9" s="33">
        <v>40572</v>
      </c>
      <c r="F9" s="34">
        <v>40572</v>
      </c>
      <c r="G9" s="32">
        <v>40663</v>
      </c>
      <c r="H9" s="33">
        <v>40754</v>
      </c>
      <c r="I9" s="33">
        <v>40845</v>
      </c>
      <c r="J9" s="33">
        <v>40936</v>
      </c>
      <c r="K9" s="34">
        <v>40936</v>
      </c>
    </row>
    <row r="10" spans="1:11" ht="15" customHeight="1" x14ac:dyDescent="0.2">
      <c r="B10" s="35"/>
      <c r="C10" s="35"/>
      <c r="D10" s="35"/>
      <c r="E10" s="35"/>
      <c r="F10" s="35"/>
      <c r="G10" s="35"/>
      <c r="H10" s="35"/>
      <c r="I10" s="35"/>
      <c r="J10" s="35"/>
      <c r="K10" s="35"/>
    </row>
    <row r="11" spans="1:11" ht="15" customHeight="1" x14ac:dyDescent="0.2">
      <c r="A11" s="28" t="s">
        <v>5</v>
      </c>
      <c r="B11" s="36">
        <v>11322</v>
      </c>
      <c r="C11" s="37">
        <v>10902</v>
      </c>
      <c r="D11" s="36">
        <v>10981</v>
      </c>
      <c r="E11" s="37">
        <v>16697</v>
      </c>
      <c r="F11" s="37">
        <f>SUM(B11:E11)</f>
        <v>49902</v>
      </c>
      <c r="G11" s="37">
        <v>11369</v>
      </c>
      <c r="H11" s="37">
        <v>10856</v>
      </c>
      <c r="I11" s="37">
        <v>11145</v>
      </c>
      <c r="J11" s="37">
        <v>16671</v>
      </c>
      <c r="K11" s="37">
        <f>SUM(G11:J11)</f>
        <v>50041</v>
      </c>
    </row>
    <row r="12" spans="1:11" ht="15" customHeight="1" x14ac:dyDescent="0.2">
      <c r="A12" s="38" t="s">
        <v>6</v>
      </c>
      <c r="B12" s="39">
        <v>8467</v>
      </c>
      <c r="C12" s="39">
        <v>8076</v>
      </c>
      <c r="D12" s="39">
        <v>8106</v>
      </c>
      <c r="E12" s="39">
        <v>12728</v>
      </c>
      <c r="F12" s="39">
        <f>SUM(B12:E12)</f>
        <v>37377</v>
      </c>
      <c r="G12" s="39">
        <v>8448</v>
      </c>
      <c r="H12" s="39">
        <v>8094</v>
      </c>
      <c r="I12" s="39">
        <v>8292</v>
      </c>
      <c r="J12" s="39">
        <v>12798</v>
      </c>
      <c r="K12" s="39">
        <f>SUM(G12:J12)</f>
        <v>37632</v>
      </c>
    </row>
    <row r="13" spans="1:11" ht="15" customHeight="1" x14ac:dyDescent="0.2">
      <c r="A13" s="38" t="s">
        <v>7</v>
      </c>
      <c r="B13" s="40">
        <v>0</v>
      </c>
      <c r="C13" s="40">
        <v>0</v>
      </c>
      <c r="D13" s="40">
        <v>0</v>
      </c>
      <c r="E13" s="40">
        <v>9</v>
      </c>
      <c r="F13" s="40">
        <f>SUM(B13:E13)</f>
        <v>9</v>
      </c>
      <c r="G13" s="40">
        <v>0</v>
      </c>
      <c r="H13" s="40">
        <v>0</v>
      </c>
      <c r="I13" s="40">
        <v>0</v>
      </c>
      <c r="J13" s="40">
        <v>19</v>
      </c>
      <c r="K13" s="40">
        <f>SUM(G13:J13)</f>
        <v>19</v>
      </c>
    </row>
    <row r="14" spans="1:11" ht="15" customHeight="1" x14ac:dyDescent="0.2">
      <c r="A14" s="28" t="s">
        <v>8</v>
      </c>
      <c r="B14" s="41">
        <f>B11-B12-B13</f>
        <v>2855</v>
      </c>
      <c r="C14" s="41">
        <f>C11-C12-C13</f>
        <v>2826</v>
      </c>
      <c r="D14" s="41">
        <f>D11-D12-D13</f>
        <v>2875</v>
      </c>
      <c r="E14" s="41">
        <f>E11-E12-E13</f>
        <v>3960</v>
      </c>
      <c r="F14" s="41">
        <f t="shared" ref="F14" si="0">F11-F12-F13</f>
        <v>12516</v>
      </c>
      <c r="G14" s="41">
        <f t="shared" ref="G14:K14" si="1">G11-G12-G13</f>
        <v>2921</v>
      </c>
      <c r="H14" s="41">
        <f t="shared" si="1"/>
        <v>2762</v>
      </c>
      <c r="I14" s="41">
        <f t="shared" si="1"/>
        <v>2853</v>
      </c>
      <c r="J14" s="41">
        <f t="shared" si="1"/>
        <v>3854</v>
      </c>
      <c r="K14" s="41">
        <f t="shared" si="1"/>
        <v>12390</v>
      </c>
    </row>
    <row r="15" spans="1:11" ht="15" customHeight="1" x14ac:dyDescent="0.2">
      <c r="A15" s="42" t="s">
        <v>9</v>
      </c>
      <c r="B15" s="43">
        <f t="shared" ref="B15:K15" si="2">B14/B11</f>
        <v>0.25216392863451687</v>
      </c>
      <c r="C15" s="43">
        <f t="shared" si="2"/>
        <v>0.2592184920198129</v>
      </c>
      <c r="D15" s="43">
        <f t="shared" si="2"/>
        <v>0.26181586376468446</v>
      </c>
      <c r="E15" s="43">
        <f t="shared" si="2"/>
        <v>0.23716835359645444</v>
      </c>
      <c r="F15" s="43">
        <f t="shared" si="2"/>
        <v>0.2508115907178069</v>
      </c>
      <c r="G15" s="43">
        <f t="shared" si="2"/>
        <v>0.25692673058316473</v>
      </c>
      <c r="H15" s="43">
        <f t="shared" si="2"/>
        <v>0.25442151805453206</v>
      </c>
      <c r="I15" s="43">
        <f t="shared" si="2"/>
        <v>0.25598923283983849</v>
      </c>
      <c r="J15" s="43">
        <f t="shared" si="2"/>
        <v>0.23117989322776078</v>
      </c>
      <c r="K15" s="43">
        <f t="shared" si="2"/>
        <v>0.24759697048420296</v>
      </c>
    </row>
    <row r="16" spans="1:11" ht="15" customHeight="1" x14ac:dyDescent="0.2">
      <c r="A16" s="28" t="s">
        <v>10</v>
      </c>
      <c r="B16" s="41">
        <v>2427</v>
      </c>
      <c r="C16" s="41">
        <v>2435</v>
      </c>
      <c r="D16" s="41">
        <v>2444</v>
      </c>
      <c r="E16" s="41">
        <v>2702</v>
      </c>
      <c r="F16" s="41">
        <f>SUM(B16:E16)</f>
        <v>10008</v>
      </c>
      <c r="G16" s="41">
        <v>2457</v>
      </c>
      <c r="H16" s="41">
        <v>2502</v>
      </c>
      <c r="I16" s="41">
        <v>2472</v>
      </c>
      <c r="J16" s="41">
        <v>2736</v>
      </c>
      <c r="K16" s="41">
        <f>SUM(G16:J16)</f>
        <v>10167</v>
      </c>
    </row>
    <row r="17" spans="1:11" ht="15" customHeight="1" x14ac:dyDescent="0.2">
      <c r="A17" s="42" t="s">
        <v>11</v>
      </c>
      <c r="B17" s="43">
        <f t="shared" ref="B17:K17" si="3">B16/B11</f>
        <v>0.21436142024377319</v>
      </c>
      <c r="C17" s="43">
        <f t="shared" si="3"/>
        <v>0.2233535131168593</v>
      </c>
      <c r="D17" s="43">
        <f t="shared" si="3"/>
        <v>0.2225662507968309</v>
      </c>
      <c r="E17" s="43">
        <f t="shared" si="3"/>
        <v>0.16182547763071212</v>
      </c>
      <c r="F17" s="43">
        <f t="shared" si="3"/>
        <v>0.20055308404472766</v>
      </c>
      <c r="G17" s="43">
        <f t="shared" si="3"/>
        <v>0.21611399419474009</v>
      </c>
      <c r="H17" s="43">
        <f t="shared" si="3"/>
        <v>0.23047162859248341</v>
      </c>
      <c r="I17" s="43">
        <f t="shared" si="3"/>
        <v>0.22180349932705248</v>
      </c>
      <c r="J17" s="43">
        <f t="shared" si="3"/>
        <v>0.16411732949433147</v>
      </c>
      <c r="K17" s="43">
        <f t="shared" si="3"/>
        <v>0.20317339781379268</v>
      </c>
    </row>
    <row r="18" spans="1:11" ht="15" customHeight="1" x14ac:dyDescent="0.2">
      <c r="A18" s="38" t="s">
        <v>46</v>
      </c>
      <c r="B18" s="39">
        <v>0</v>
      </c>
      <c r="C18" s="39">
        <v>0</v>
      </c>
      <c r="D18" s="39">
        <v>0</v>
      </c>
      <c r="E18" s="39">
        <v>0</v>
      </c>
      <c r="F18" s="39">
        <f>SUM(B18:E18)</f>
        <v>0</v>
      </c>
      <c r="G18" s="39">
        <v>0</v>
      </c>
      <c r="H18" s="39">
        <v>0</v>
      </c>
      <c r="I18" s="39">
        <v>0</v>
      </c>
      <c r="J18" s="39">
        <v>1207</v>
      </c>
      <c r="K18" s="39">
        <f>SUM(G18:J18)</f>
        <v>1207</v>
      </c>
    </row>
    <row r="19" spans="1:11" ht="15" customHeight="1" x14ac:dyDescent="0.2">
      <c r="A19" s="38" t="s">
        <v>12</v>
      </c>
      <c r="B19" s="40">
        <v>0</v>
      </c>
      <c r="C19" s="40">
        <v>0</v>
      </c>
      <c r="D19" s="40">
        <v>0</v>
      </c>
      <c r="E19" s="40">
        <v>135</v>
      </c>
      <c r="F19" s="40">
        <f>SUM(B19:E19)</f>
        <v>135</v>
      </c>
      <c r="G19" s="40">
        <v>4</v>
      </c>
      <c r="H19" s="40">
        <v>0</v>
      </c>
      <c r="I19" s="40">
        <v>0</v>
      </c>
      <c r="J19" s="40">
        <v>32</v>
      </c>
      <c r="K19" s="40">
        <f>SUM(G19:J19)</f>
        <v>36</v>
      </c>
    </row>
    <row r="20" spans="1:11" ht="15" customHeight="1" x14ac:dyDescent="0.2">
      <c r="A20" s="28" t="s">
        <v>176</v>
      </c>
      <c r="B20" s="41">
        <f>B14-B16-B19-B18</f>
        <v>428</v>
      </c>
      <c r="C20" s="41">
        <f t="shared" ref="C20:K20" si="4">C14-C16-C19-C18</f>
        <v>391</v>
      </c>
      <c r="D20" s="41">
        <f t="shared" si="4"/>
        <v>431</v>
      </c>
      <c r="E20" s="41">
        <f t="shared" si="4"/>
        <v>1123</v>
      </c>
      <c r="F20" s="41">
        <f t="shared" ref="F20" si="5">F14-F16-F19-F18</f>
        <v>2373</v>
      </c>
      <c r="G20" s="41">
        <f t="shared" si="4"/>
        <v>460</v>
      </c>
      <c r="H20" s="41">
        <f t="shared" si="4"/>
        <v>260</v>
      </c>
      <c r="I20" s="41">
        <f t="shared" si="4"/>
        <v>381</v>
      </c>
      <c r="J20" s="41">
        <f t="shared" si="4"/>
        <v>-121</v>
      </c>
      <c r="K20" s="41">
        <f t="shared" si="4"/>
        <v>980</v>
      </c>
    </row>
    <row r="21" spans="1:11" ht="15" customHeight="1" x14ac:dyDescent="0.2">
      <c r="A21" s="42" t="s">
        <v>202</v>
      </c>
      <c r="B21" s="43">
        <f t="shared" ref="B21:K21" si="6">B20/B11</f>
        <v>3.7802508390743686E-2</v>
      </c>
      <c r="C21" s="43">
        <f t="shared" si="6"/>
        <v>3.5864978902953586E-2</v>
      </c>
      <c r="D21" s="43">
        <f t="shared" si="6"/>
        <v>3.9249612967853564E-2</v>
      </c>
      <c r="E21" s="43">
        <f t="shared" si="6"/>
        <v>6.7257591184045035E-2</v>
      </c>
      <c r="F21" s="43">
        <f t="shared" si="6"/>
        <v>4.755320428038956E-2</v>
      </c>
      <c r="G21" s="43">
        <f t="shared" si="6"/>
        <v>4.0460902454041693E-2</v>
      </c>
      <c r="H21" s="43">
        <f t="shared" si="6"/>
        <v>2.3949889462048637E-2</v>
      </c>
      <c r="I21" s="43">
        <f t="shared" si="6"/>
        <v>3.4185733512786004E-2</v>
      </c>
      <c r="J21" s="44">
        <f>(J20/J11)*100</f>
        <v>-0.72581128906484316</v>
      </c>
      <c r="K21" s="43">
        <f t="shared" si="6"/>
        <v>1.9583941168242042E-2</v>
      </c>
    </row>
    <row r="22" spans="1:11" ht="15" customHeight="1" x14ac:dyDescent="0.2">
      <c r="A22" s="28" t="s">
        <v>14</v>
      </c>
      <c r="B22" s="45"/>
      <c r="C22" s="45"/>
      <c r="D22" s="45"/>
      <c r="E22" s="45"/>
      <c r="F22" s="45"/>
      <c r="G22" s="45"/>
      <c r="H22" s="45"/>
      <c r="I22" s="45"/>
      <c r="J22" s="45"/>
      <c r="K22" s="45"/>
    </row>
    <row r="23" spans="1:11" ht="15" customHeight="1" x14ac:dyDescent="0.2">
      <c r="A23" s="46" t="s">
        <v>15</v>
      </c>
      <c r="B23" s="41">
        <v>0</v>
      </c>
      <c r="C23" s="39">
        <v>0</v>
      </c>
      <c r="D23" s="39">
        <v>0</v>
      </c>
      <c r="E23" s="39">
        <v>0</v>
      </c>
      <c r="F23" s="39">
        <f>SUM(B23:E23)</f>
        <v>0</v>
      </c>
      <c r="G23" s="39">
        <v>0</v>
      </c>
      <c r="H23" s="39">
        <v>0</v>
      </c>
      <c r="I23" s="39">
        <v>0</v>
      </c>
      <c r="J23" s="39">
        <v>55</v>
      </c>
      <c r="K23" s="39">
        <f>SUM(G23:J23)</f>
        <v>55</v>
      </c>
    </row>
    <row r="24" spans="1:11" ht="15" customHeight="1" x14ac:dyDescent="0.2">
      <c r="A24" s="46" t="s">
        <v>16</v>
      </c>
      <c r="B24" s="41">
        <v>13</v>
      </c>
      <c r="C24" s="41">
        <v>5</v>
      </c>
      <c r="D24" s="41">
        <v>9</v>
      </c>
      <c r="E24" s="41">
        <v>12</v>
      </c>
      <c r="F24" s="41">
        <f>SUM(B24:E24)</f>
        <v>39</v>
      </c>
      <c r="G24" s="41">
        <v>17</v>
      </c>
      <c r="H24" s="41">
        <v>8</v>
      </c>
      <c r="I24" s="41">
        <v>0</v>
      </c>
      <c r="J24" s="41">
        <v>21</v>
      </c>
      <c r="K24" s="41">
        <f>SUM(G24:J24)</f>
        <v>46</v>
      </c>
    </row>
    <row r="25" spans="1:11" ht="15" customHeight="1" x14ac:dyDescent="0.2">
      <c r="A25" s="46" t="s">
        <v>17</v>
      </c>
      <c r="B25" s="47">
        <v>-24</v>
      </c>
      <c r="C25" s="47">
        <v>-20</v>
      </c>
      <c r="D25" s="47">
        <v>-19</v>
      </c>
      <c r="E25" s="47">
        <v>-22</v>
      </c>
      <c r="F25" s="47">
        <f>SUM(B25:E25)</f>
        <v>-85</v>
      </c>
      <c r="G25" s="47">
        <v>-28</v>
      </c>
      <c r="H25" s="47">
        <v>-33</v>
      </c>
      <c r="I25" s="47">
        <v>-37</v>
      </c>
      <c r="J25" s="47">
        <v>-31</v>
      </c>
      <c r="K25" s="47">
        <f>SUM(G25:J25)</f>
        <v>-129</v>
      </c>
    </row>
    <row r="26" spans="1:11" ht="15" customHeight="1" x14ac:dyDescent="0.2">
      <c r="A26" s="26" t="s">
        <v>203</v>
      </c>
      <c r="B26" s="41">
        <f t="shared" ref="B26:K26" si="7">B20+B23+B24+B25</f>
        <v>417</v>
      </c>
      <c r="C26" s="41">
        <f t="shared" si="7"/>
        <v>376</v>
      </c>
      <c r="D26" s="41">
        <f t="shared" si="7"/>
        <v>421</v>
      </c>
      <c r="E26" s="41">
        <f t="shared" si="7"/>
        <v>1113</v>
      </c>
      <c r="F26" s="41">
        <f t="shared" si="7"/>
        <v>2327</v>
      </c>
      <c r="G26" s="41">
        <f t="shared" si="7"/>
        <v>449</v>
      </c>
      <c r="H26" s="41">
        <f t="shared" si="7"/>
        <v>235</v>
      </c>
      <c r="I26" s="41">
        <f t="shared" si="7"/>
        <v>344</v>
      </c>
      <c r="J26" s="41">
        <f t="shared" si="7"/>
        <v>-76</v>
      </c>
      <c r="K26" s="41">
        <f t="shared" si="7"/>
        <v>952</v>
      </c>
    </row>
    <row r="27" spans="1:11" ht="15" customHeight="1" x14ac:dyDescent="0.2">
      <c r="A27" s="48" t="s">
        <v>47</v>
      </c>
      <c r="B27" s="41"/>
      <c r="C27" s="41"/>
      <c r="D27" s="41"/>
      <c r="E27" s="41"/>
      <c r="F27" s="41"/>
      <c r="G27" s="41"/>
      <c r="H27" s="41"/>
      <c r="I27" s="41"/>
      <c r="J27" s="41"/>
      <c r="K27" s="41"/>
    </row>
    <row r="28" spans="1:11" ht="15" customHeight="1" x14ac:dyDescent="0.2">
      <c r="A28" s="28" t="s">
        <v>18</v>
      </c>
      <c r="B28" s="41">
        <v>160</v>
      </c>
      <c r="C28" s="41">
        <v>145</v>
      </c>
      <c r="D28" s="41">
        <v>148</v>
      </c>
      <c r="E28" s="41">
        <v>334</v>
      </c>
      <c r="F28" s="41">
        <f>SUM(B28:E28)</f>
        <v>787</v>
      </c>
      <c r="G28" s="41">
        <v>155</v>
      </c>
      <c r="H28" s="41">
        <v>87</v>
      </c>
      <c r="I28" s="41">
        <v>122</v>
      </c>
      <c r="J28" s="41">
        <v>328</v>
      </c>
      <c r="K28" s="41">
        <f>SUM(G28:J28)</f>
        <v>692</v>
      </c>
    </row>
    <row r="29" spans="1:11" ht="15" customHeight="1" x14ac:dyDescent="0.2">
      <c r="A29" s="49" t="s">
        <v>19</v>
      </c>
      <c r="B29" s="43">
        <v>0.38500000000000001</v>
      </c>
      <c r="C29" s="43">
        <v>0.38500000000000001</v>
      </c>
      <c r="D29" s="43">
        <v>0.35199999999999998</v>
      </c>
      <c r="E29" s="43">
        <v>0.3</v>
      </c>
      <c r="F29" s="43">
        <v>0.33800000000000002</v>
      </c>
      <c r="G29" s="43">
        <v>0.34599999999999997</v>
      </c>
      <c r="H29" s="43">
        <v>0.36799999999999999</v>
      </c>
      <c r="I29" s="43">
        <v>0.35599999999999998</v>
      </c>
      <c r="J29" s="44">
        <v>-434.9</v>
      </c>
      <c r="K29" s="43">
        <v>0.72699999999999998</v>
      </c>
    </row>
    <row r="30" spans="1:11" ht="15" customHeight="1" x14ac:dyDescent="0.2">
      <c r="A30" s="28" t="s">
        <v>204</v>
      </c>
      <c r="B30" s="47">
        <v>0</v>
      </c>
      <c r="C30" s="47">
        <v>0</v>
      </c>
      <c r="D30" s="47">
        <v>0</v>
      </c>
      <c r="E30" s="47">
        <v>2</v>
      </c>
      <c r="F30" s="47">
        <f>SUM(B30:E30)</f>
        <v>2</v>
      </c>
      <c r="G30" s="47">
        <v>-1</v>
      </c>
      <c r="H30" s="47">
        <v>0</v>
      </c>
      <c r="I30" s="47">
        <v>-2</v>
      </c>
      <c r="J30" s="47">
        <v>-1</v>
      </c>
      <c r="K30" s="47">
        <f>SUM(G30:J30)</f>
        <v>-4</v>
      </c>
    </row>
    <row r="31" spans="1:11" ht="15" customHeight="1" x14ac:dyDescent="0.2">
      <c r="A31" s="28" t="s">
        <v>205</v>
      </c>
      <c r="B31" s="41">
        <f t="shared" ref="B31:K31" si="8">B26-B28+B30</f>
        <v>257</v>
      </c>
      <c r="C31" s="41">
        <f t="shared" si="8"/>
        <v>231</v>
      </c>
      <c r="D31" s="41">
        <f t="shared" si="8"/>
        <v>273</v>
      </c>
      <c r="E31" s="41">
        <f t="shared" si="8"/>
        <v>781</v>
      </c>
      <c r="F31" s="41">
        <f t="shared" si="8"/>
        <v>1542</v>
      </c>
      <c r="G31" s="41">
        <f t="shared" si="8"/>
        <v>293</v>
      </c>
      <c r="H31" s="41">
        <f t="shared" si="8"/>
        <v>148</v>
      </c>
      <c r="I31" s="41">
        <f t="shared" si="8"/>
        <v>220</v>
      </c>
      <c r="J31" s="41">
        <f t="shared" si="8"/>
        <v>-405</v>
      </c>
      <c r="K31" s="41">
        <f t="shared" si="8"/>
        <v>256</v>
      </c>
    </row>
    <row r="32" spans="1:11" ht="15" customHeight="1" x14ac:dyDescent="0.2">
      <c r="A32" s="28" t="s">
        <v>20</v>
      </c>
      <c r="B32" s="47">
        <v>-29</v>
      </c>
      <c r="C32" s="47">
        <v>-33</v>
      </c>
      <c r="D32" s="47">
        <v>-21</v>
      </c>
      <c r="E32" s="47">
        <v>-85</v>
      </c>
      <c r="F32" s="47">
        <f>SUM(B32:E32)</f>
        <v>-168</v>
      </c>
      <c r="G32" s="47">
        <v>-54</v>
      </c>
      <c r="H32" s="47">
        <v>-37</v>
      </c>
      <c r="I32" s="47">
        <v>-46</v>
      </c>
      <c r="J32" s="47">
        <v>-188</v>
      </c>
      <c r="K32" s="47">
        <f>SUM(G32:J32)</f>
        <v>-325</v>
      </c>
    </row>
    <row r="33" spans="1:11" ht="15" customHeight="1" x14ac:dyDescent="0.2">
      <c r="A33" s="28" t="s">
        <v>206</v>
      </c>
      <c r="B33" s="41">
        <f>B32+B31</f>
        <v>228</v>
      </c>
      <c r="C33" s="41">
        <f t="shared" ref="C33:K33" si="9">C32+C31</f>
        <v>198</v>
      </c>
      <c r="D33" s="41">
        <f t="shared" si="9"/>
        <v>252</v>
      </c>
      <c r="E33" s="41">
        <f t="shared" si="9"/>
        <v>696</v>
      </c>
      <c r="F33" s="41">
        <f t="shared" ref="F33" si="10">F32+F31</f>
        <v>1374</v>
      </c>
      <c r="G33" s="41">
        <f t="shared" si="9"/>
        <v>239</v>
      </c>
      <c r="H33" s="41">
        <f t="shared" si="9"/>
        <v>111</v>
      </c>
      <c r="I33" s="41">
        <f t="shared" si="9"/>
        <v>174</v>
      </c>
      <c r="J33" s="41">
        <f t="shared" si="9"/>
        <v>-593</v>
      </c>
      <c r="K33" s="41">
        <f t="shared" si="9"/>
        <v>-69</v>
      </c>
    </row>
    <row r="34" spans="1:11" ht="25.5" customHeight="1" x14ac:dyDescent="0.2">
      <c r="A34" s="46" t="s">
        <v>207</v>
      </c>
      <c r="B34" s="41">
        <v>-32</v>
      </c>
      <c r="C34" s="41">
        <v>-13</v>
      </c>
      <c r="D34" s="41">
        <v>-32</v>
      </c>
      <c r="E34" s="41">
        <v>-51</v>
      </c>
      <c r="F34" s="41">
        <f>SUM(B34:E34)</f>
        <v>-128</v>
      </c>
      <c r="G34" s="41">
        <v>-38</v>
      </c>
      <c r="H34" s="41">
        <v>2</v>
      </c>
      <c r="I34" s="41">
        <v>-47</v>
      </c>
      <c r="J34" s="41">
        <v>-1305</v>
      </c>
      <c r="K34" s="41">
        <f>SUM(G34:J34)</f>
        <v>-1388</v>
      </c>
    </row>
    <row r="35" spans="1:11" ht="25.5" customHeight="1" x14ac:dyDescent="0.2">
      <c r="A35" s="46" t="s">
        <v>208</v>
      </c>
      <c r="B35" s="41">
        <v>6</v>
      </c>
      <c r="C35" s="41">
        <v>10</v>
      </c>
      <c r="D35" s="41">
        <v>9</v>
      </c>
      <c r="E35" s="41">
        <v>13</v>
      </c>
      <c r="F35" s="41">
        <f>SUM(B35:E35)</f>
        <v>38</v>
      </c>
      <c r="G35" s="41">
        <v>11</v>
      </c>
      <c r="H35" s="41">
        <v>15</v>
      </c>
      <c r="I35" s="41">
        <v>29</v>
      </c>
      <c r="J35" s="41">
        <v>79</v>
      </c>
      <c r="K35" s="41">
        <f>SUM(G35:J35)</f>
        <v>134</v>
      </c>
    </row>
    <row r="36" spans="1:11" ht="15" customHeight="1" thickBot="1" x14ac:dyDescent="0.25">
      <c r="A36" s="28" t="s">
        <v>209</v>
      </c>
      <c r="B36" s="50">
        <f>B33+B34+B35</f>
        <v>202</v>
      </c>
      <c r="C36" s="50">
        <f t="shared" ref="C36:K36" si="11">C33+C34+C35</f>
        <v>195</v>
      </c>
      <c r="D36" s="50">
        <f t="shared" si="11"/>
        <v>229</v>
      </c>
      <c r="E36" s="50">
        <f t="shared" si="11"/>
        <v>658</v>
      </c>
      <c r="F36" s="50">
        <f t="shared" ref="F36" si="12">F33+F34+F35</f>
        <v>1284</v>
      </c>
      <c r="G36" s="50">
        <f t="shared" si="11"/>
        <v>212</v>
      </c>
      <c r="H36" s="50">
        <f t="shared" si="11"/>
        <v>128</v>
      </c>
      <c r="I36" s="50">
        <f t="shared" si="11"/>
        <v>156</v>
      </c>
      <c r="J36" s="50">
        <f t="shared" si="11"/>
        <v>-1819</v>
      </c>
      <c r="K36" s="50">
        <f t="shared" si="11"/>
        <v>-1323</v>
      </c>
    </row>
    <row r="37" spans="1:11" ht="15" customHeight="1" thickTop="1" x14ac:dyDescent="0.2">
      <c r="A37" s="28"/>
      <c r="B37" s="41"/>
      <c r="C37" s="41"/>
      <c r="D37" s="41"/>
      <c r="E37" s="41"/>
      <c r="F37" s="41"/>
      <c r="G37" s="41"/>
      <c r="H37" s="41"/>
      <c r="I37" s="41"/>
      <c r="J37" s="41"/>
      <c r="K37" s="41"/>
    </row>
    <row r="38" spans="1:11" ht="15" customHeight="1" x14ac:dyDescent="0.2">
      <c r="A38" s="26" t="s">
        <v>21</v>
      </c>
      <c r="E38" s="51"/>
      <c r="F38" s="51"/>
      <c r="G38" s="51"/>
      <c r="H38" s="51"/>
      <c r="I38" s="51"/>
      <c r="J38" s="51"/>
      <c r="K38" s="51"/>
    </row>
    <row r="39" spans="1:11" ht="15" customHeight="1" x14ac:dyDescent="0.2">
      <c r="A39" s="46" t="s">
        <v>22</v>
      </c>
      <c r="B39" s="52">
        <v>0.54</v>
      </c>
      <c r="C39" s="52">
        <v>0.52</v>
      </c>
      <c r="D39" s="52">
        <v>0.6</v>
      </c>
      <c r="E39" s="52">
        <v>1.85</v>
      </c>
      <c r="F39" s="52">
        <v>3.47</v>
      </c>
      <c r="G39" s="52">
        <v>0.65</v>
      </c>
      <c r="H39" s="52">
        <v>0.4</v>
      </c>
      <c r="I39" s="52">
        <v>0.48</v>
      </c>
      <c r="J39" s="52">
        <v>-4.8600000000000003</v>
      </c>
      <c r="K39" s="52">
        <v>-3.05</v>
      </c>
    </row>
    <row r="40" spans="1:11" ht="15" customHeight="1" x14ac:dyDescent="0.2">
      <c r="A40" s="46" t="s">
        <v>23</v>
      </c>
      <c r="B40" s="52">
        <v>-0.06</v>
      </c>
      <c r="C40" s="52">
        <v>-0.05</v>
      </c>
      <c r="D40" s="52">
        <v>-0.03</v>
      </c>
      <c r="E40" s="52">
        <v>-0.18</v>
      </c>
      <c r="F40" s="52">
        <v>-0.32</v>
      </c>
      <c r="G40" s="52">
        <v>-0.11</v>
      </c>
      <c r="H40" s="52">
        <v>-0.06</v>
      </c>
      <c r="I40" s="52">
        <v>-0.05</v>
      </c>
      <c r="J40" s="52">
        <v>-0.31</v>
      </c>
      <c r="K40" s="52">
        <v>-0.52</v>
      </c>
    </row>
    <row r="41" spans="1:11" ht="15" customHeight="1" thickBot="1" x14ac:dyDescent="0.25">
      <c r="A41" s="46" t="s">
        <v>24</v>
      </c>
      <c r="B41" s="53">
        <f t="shared" ref="B41:K41" si="13">SUM(B39:B40)</f>
        <v>0.48000000000000004</v>
      </c>
      <c r="C41" s="53">
        <f t="shared" si="13"/>
        <v>0.47000000000000003</v>
      </c>
      <c r="D41" s="53">
        <f t="shared" si="13"/>
        <v>0.56999999999999995</v>
      </c>
      <c r="E41" s="53">
        <f t="shared" si="13"/>
        <v>1.6700000000000002</v>
      </c>
      <c r="F41" s="53">
        <f t="shared" si="13"/>
        <v>3.1500000000000004</v>
      </c>
      <c r="G41" s="53">
        <f t="shared" si="13"/>
        <v>0.54</v>
      </c>
      <c r="H41" s="53">
        <f t="shared" si="13"/>
        <v>0.34</v>
      </c>
      <c r="I41" s="53">
        <f t="shared" si="13"/>
        <v>0.43</v>
      </c>
      <c r="J41" s="53">
        <f t="shared" si="13"/>
        <v>-5.17</v>
      </c>
      <c r="K41" s="53">
        <f t="shared" si="13"/>
        <v>-3.57</v>
      </c>
    </row>
    <row r="42" spans="1:11" ht="15" customHeight="1" thickTop="1" x14ac:dyDescent="0.2">
      <c r="A42" s="28"/>
      <c r="B42" s="52"/>
      <c r="C42" s="52"/>
      <c r="D42" s="52"/>
      <c r="E42" s="52"/>
      <c r="F42" s="52"/>
      <c r="G42" s="52"/>
      <c r="H42" s="52"/>
      <c r="I42" s="52"/>
      <c r="J42" s="52"/>
      <c r="K42" s="52"/>
    </row>
    <row r="43" spans="1:11" ht="15" customHeight="1" x14ac:dyDescent="0.2">
      <c r="A43" s="26" t="s">
        <v>25</v>
      </c>
      <c r="E43" s="51"/>
      <c r="F43" s="51"/>
      <c r="G43" s="51"/>
      <c r="H43" s="51"/>
      <c r="I43" s="51"/>
      <c r="J43" s="51"/>
      <c r="K43" s="51"/>
    </row>
    <row r="44" spans="1:11" ht="15" customHeight="1" x14ac:dyDescent="0.2">
      <c r="A44" s="46" t="s">
        <v>22</v>
      </c>
      <c r="B44" s="52">
        <v>0.52</v>
      </c>
      <c r="C44" s="52">
        <v>0.51</v>
      </c>
      <c r="D44" s="52">
        <v>0.59</v>
      </c>
      <c r="E44" s="52">
        <v>1.81</v>
      </c>
      <c r="F44" s="52">
        <v>3.39</v>
      </c>
      <c r="G44" s="52">
        <v>0.64</v>
      </c>
      <c r="H44" s="52">
        <v>0.39</v>
      </c>
      <c r="I44" s="52">
        <v>0.47</v>
      </c>
      <c r="J44" s="52">
        <v>-4.8600000000000003</v>
      </c>
      <c r="K44" s="52">
        <v>-3.05</v>
      </c>
    </row>
    <row r="45" spans="1:11" ht="15" customHeight="1" x14ac:dyDescent="0.2">
      <c r="A45" s="46" t="s">
        <v>23</v>
      </c>
      <c r="B45" s="52">
        <v>-0.05</v>
      </c>
      <c r="C45" s="52">
        <v>-0.05</v>
      </c>
      <c r="D45" s="52">
        <v>-0.03</v>
      </c>
      <c r="E45" s="52">
        <v>-0.18</v>
      </c>
      <c r="F45" s="52">
        <v>-0.31</v>
      </c>
      <c r="G45" s="52">
        <v>-0.11</v>
      </c>
      <c r="H45" s="52">
        <v>-0.05</v>
      </c>
      <c r="I45" s="52">
        <v>-0.05</v>
      </c>
      <c r="J45" s="52">
        <v>-0.31</v>
      </c>
      <c r="K45" s="52">
        <v>-0.52</v>
      </c>
    </row>
    <row r="46" spans="1:11" ht="14.25" customHeight="1" thickBot="1" x14ac:dyDescent="0.25">
      <c r="A46" s="46" t="s">
        <v>192</v>
      </c>
      <c r="B46" s="53">
        <f t="shared" ref="B46:K46" si="14">SUM(B44:B45)</f>
        <v>0.47000000000000003</v>
      </c>
      <c r="C46" s="53">
        <f t="shared" si="14"/>
        <v>0.46</v>
      </c>
      <c r="D46" s="53">
        <f t="shared" si="14"/>
        <v>0.55999999999999994</v>
      </c>
      <c r="E46" s="53">
        <f t="shared" si="14"/>
        <v>1.6300000000000001</v>
      </c>
      <c r="F46" s="53">
        <f t="shared" si="14"/>
        <v>3.08</v>
      </c>
      <c r="G46" s="53">
        <f t="shared" si="14"/>
        <v>0.53</v>
      </c>
      <c r="H46" s="53">
        <f t="shared" si="14"/>
        <v>0.34</v>
      </c>
      <c r="I46" s="53">
        <f t="shared" si="14"/>
        <v>0.42</v>
      </c>
      <c r="J46" s="53">
        <f t="shared" si="14"/>
        <v>-5.17</v>
      </c>
      <c r="K46" s="53">
        <f t="shared" si="14"/>
        <v>-3.57</v>
      </c>
    </row>
    <row r="47" spans="1:11" ht="15" customHeight="1" thickTop="1" x14ac:dyDescent="0.2">
      <c r="A47" s="28"/>
      <c r="B47" s="52"/>
      <c r="C47" s="52"/>
      <c r="D47" s="52"/>
      <c r="E47" s="52"/>
      <c r="F47" s="52"/>
      <c r="G47" s="52"/>
      <c r="H47" s="52"/>
      <c r="I47" s="52"/>
      <c r="J47" s="52"/>
      <c r="K47" s="52"/>
    </row>
    <row r="48" spans="1:11" ht="15" customHeight="1" x14ac:dyDescent="0.2">
      <c r="A48" s="38" t="s">
        <v>26</v>
      </c>
      <c r="B48" s="52">
        <v>0.14000000000000001</v>
      </c>
      <c r="C48" s="52">
        <v>0.14000000000000001</v>
      </c>
      <c r="D48" s="52">
        <v>0.15</v>
      </c>
      <c r="E48" s="52">
        <v>0.15</v>
      </c>
      <c r="F48" s="52">
        <f>SUM(B48:E48)</f>
        <v>0.58000000000000007</v>
      </c>
      <c r="G48" s="52">
        <v>0.15</v>
      </c>
      <c r="H48" s="52">
        <v>0.15</v>
      </c>
      <c r="I48" s="52">
        <v>0.16</v>
      </c>
      <c r="J48" s="52">
        <v>0.16</v>
      </c>
      <c r="K48" s="52">
        <f>SUM(G48:J48)</f>
        <v>0.62</v>
      </c>
    </row>
    <row r="49" spans="1:11" ht="15" customHeight="1" x14ac:dyDescent="0.2">
      <c r="A49" s="28"/>
      <c r="B49" s="51"/>
      <c r="C49" s="51"/>
      <c r="D49" s="51"/>
      <c r="E49" s="51"/>
      <c r="F49" s="51"/>
      <c r="G49" s="51"/>
      <c r="H49" s="51"/>
      <c r="I49" s="51"/>
      <c r="J49" s="51"/>
      <c r="K49" s="51"/>
    </row>
    <row r="50" spans="1:11" ht="15" customHeight="1" x14ac:dyDescent="0.2">
      <c r="A50" s="26" t="s">
        <v>27</v>
      </c>
      <c r="E50" s="51"/>
      <c r="F50" s="51"/>
      <c r="G50" s="51"/>
      <c r="H50" s="51"/>
      <c r="I50" s="51"/>
      <c r="J50" s="51"/>
      <c r="K50" s="51"/>
    </row>
    <row r="51" spans="1:11" ht="15" customHeight="1" x14ac:dyDescent="0.2">
      <c r="A51" s="46" t="s">
        <v>28</v>
      </c>
      <c r="B51" s="54">
        <v>419.7</v>
      </c>
      <c r="C51" s="54">
        <v>417.7</v>
      </c>
      <c r="D51" s="54">
        <v>400.9</v>
      </c>
      <c r="E51" s="54">
        <v>393.9</v>
      </c>
      <c r="F51" s="55">
        <v>408.1</v>
      </c>
      <c r="G51" s="55">
        <v>391.1</v>
      </c>
      <c r="H51" s="55">
        <v>376</v>
      </c>
      <c r="I51" s="55">
        <v>363.4</v>
      </c>
      <c r="J51" s="55">
        <v>351.8</v>
      </c>
      <c r="K51" s="55">
        <v>370.6</v>
      </c>
    </row>
    <row r="52" spans="1:11" ht="15" customHeight="1" x14ac:dyDescent="0.2">
      <c r="A52" s="46" t="s">
        <v>29</v>
      </c>
      <c r="B52" s="54">
        <v>430.7</v>
      </c>
      <c r="C52" s="54">
        <v>428.5</v>
      </c>
      <c r="D52" s="54">
        <v>411.2</v>
      </c>
      <c r="E52" s="54">
        <v>404.9</v>
      </c>
      <c r="F52" s="55">
        <v>418.8</v>
      </c>
      <c r="G52" s="55">
        <v>400.7</v>
      </c>
      <c r="H52" s="55">
        <v>385.6</v>
      </c>
      <c r="I52" s="55">
        <v>372.4</v>
      </c>
      <c r="J52" s="55">
        <v>351.8</v>
      </c>
      <c r="K52" s="55">
        <v>370.6</v>
      </c>
    </row>
  </sheetData>
  <mergeCells count="7">
    <mergeCell ref="A1:K1"/>
    <mergeCell ref="A3:K3"/>
    <mergeCell ref="A5:K5"/>
    <mergeCell ref="B7:F7"/>
    <mergeCell ref="G7:K7"/>
    <mergeCell ref="A2:K2"/>
    <mergeCell ref="A4:K4"/>
  </mergeCells>
  <printOptions horizontalCentered="1"/>
  <pageMargins left="0.28999999999999998" right="0.28999999999999998" top="0.26" bottom="0.17" header="0.3" footer="0.3"/>
  <pageSetup scale="74" orientation="landscape" r:id="rId1"/>
  <ignoredErrors>
    <ignoredError sqref="J21 F17 K17 K31 K33 F31 F3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17"/>
  <sheetViews>
    <sheetView showGridLines="0" zoomScaleNormal="100" workbookViewId="0">
      <selection sqref="A1:K1"/>
    </sheetView>
  </sheetViews>
  <sheetFormatPr defaultRowHeight="15" customHeight="1" x14ac:dyDescent="0.2"/>
  <cols>
    <col min="1" max="1" width="54.7109375" style="26" customWidth="1"/>
    <col min="2" max="11" width="11.7109375" style="26" customWidth="1"/>
    <col min="12" max="16384" width="9.140625" style="26"/>
  </cols>
  <sheetData>
    <row r="1" spans="1:11" ht="15" customHeight="1" x14ac:dyDescent="0.2">
      <c r="A1" s="154" t="s">
        <v>83</v>
      </c>
      <c r="B1" s="154"/>
      <c r="C1" s="154"/>
      <c r="D1" s="154"/>
      <c r="E1" s="154"/>
      <c r="F1" s="154"/>
      <c r="G1" s="154"/>
      <c r="H1" s="154"/>
      <c r="I1" s="154"/>
      <c r="J1" s="154"/>
      <c r="K1" s="154"/>
    </row>
    <row r="2" spans="1:11" ht="15" customHeight="1" x14ac:dyDescent="0.2">
      <c r="A2" s="159" t="s">
        <v>105</v>
      </c>
      <c r="B2" s="159"/>
      <c r="C2" s="159"/>
      <c r="D2" s="159"/>
      <c r="E2" s="159"/>
      <c r="F2" s="159"/>
      <c r="G2" s="159"/>
      <c r="H2" s="159"/>
      <c r="I2" s="159"/>
      <c r="J2" s="159"/>
      <c r="K2" s="159"/>
    </row>
    <row r="3" spans="1:11" ht="15" customHeight="1" x14ac:dyDescent="0.2">
      <c r="A3" s="154" t="s">
        <v>230</v>
      </c>
      <c r="B3" s="154"/>
      <c r="C3" s="154"/>
      <c r="D3" s="154"/>
      <c r="E3" s="154"/>
      <c r="F3" s="154"/>
      <c r="G3" s="154"/>
      <c r="H3" s="154"/>
      <c r="I3" s="154"/>
      <c r="J3" s="154"/>
      <c r="K3" s="154"/>
    </row>
    <row r="4" spans="1:11" ht="15" customHeight="1" x14ac:dyDescent="0.2">
      <c r="A4" s="160" t="s">
        <v>85</v>
      </c>
      <c r="B4" s="160"/>
      <c r="C4" s="160"/>
      <c r="D4" s="160"/>
      <c r="E4" s="160"/>
      <c r="F4" s="160"/>
      <c r="G4" s="160"/>
      <c r="H4" s="160"/>
      <c r="I4" s="160"/>
      <c r="J4" s="160"/>
      <c r="K4" s="160"/>
    </row>
    <row r="5" spans="1:11" ht="15" customHeight="1" x14ac:dyDescent="0.2">
      <c r="A5" s="155" t="s">
        <v>45</v>
      </c>
      <c r="B5" s="155"/>
      <c r="C5" s="155"/>
      <c r="D5" s="155"/>
      <c r="E5" s="155"/>
      <c r="F5" s="155"/>
      <c r="G5" s="155"/>
      <c r="H5" s="155"/>
      <c r="I5" s="155"/>
      <c r="J5" s="155"/>
      <c r="K5" s="155"/>
    </row>
    <row r="6" spans="1:11" ht="15" customHeight="1" x14ac:dyDescent="0.2">
      <c r="A6" s="27"/>
    </row>
    <row r="7" spans="1:11" ht="15" customHeight="1" x14ac:dyDescent="0.2">
      <c r="B7" s="156" t="s">
        <v>43</v>
      </c>
      <c r="C7" s="157"/>
      <c r="D7" s="157"/>
      <c r="E7" s="157"/>
      <c r="F7" s="158"/>
      <c r="G7" s="156" t="s">
        <v>44</v>
      </c>
      <c r="H7" s="157"/>
      <c r="I7" s="157"/>
      <c r="J7" s="157"/>
      <c r="K7" s="158"/>
    </row>
    <row r="8" spans="1:11" s="28" customFormat="1" ht="12.75" x14ac:dyDescent="0.2">
      <c r="B8" s="29" t="s">
        <v>0</v>
      </c>
      <c r="C8" s="30" t="s">
        <v>1</v>
      </c>
      <c r="D8" s="30" t="s">
        <v>2</v>
      </c>
      <c r="E8" s="30" t="s">
        <v>3</v>
      </c>
      <c r="F8" s="31" t="s">
        <v>4</v>
      </c>
      <c r="G8" s="29" t="s">
        <v>0</v>
      </c>
      <c r="H8" s="30" t="s">
        <v>1</v>
      </c>
      <c r="I8" s="30" t="s">
        <v>2</v>
      </c>
      <c r="J8" s="30" t="s">
        <v>3</v>
      </c>
      <c r="K8" s="31" t="s">
        <v>4</v>
      </c>
    </row>
    <row r="9" spans="1:11" ht="15" customHeight="1" x14ac:dyDescent="0.2">
      <c r="B9" s="32">
        <v>40299</v>
      </c>
      <c r="C9" s="33">
        <v>40390</v>
      </c>
      <c r="D9" s="33">
        <v>40481</v>
      </c>
      <c r="E9" s="33">
        <v>40572</v>
      </c>
      <c r="F9" s="34">
        <v>40572</v>
      </c>
      <c r="G9" s="32">
        <v>40663</v>
      </c>
      <c r="H9" s="33">
        <v>40754</v>
      </c>
      <c r="I9" s="33">
        <v>40845</v>
      </c>
      <c r="J9" s="33">
        <v>40936</v>
      </c>
      <c r="K9" s="34">
        <v>40936</v>
      </c>
    </row>
    <row r="10" spans="1:11" ht="15" customHeight="1" x14ac:dyDescent="0.2">
      <c r="B10" s="35"/>
      <c r="C10" s="35"/>
      <c r="D10" s="35"/>
      <c r="E10" s="35"/>
      <c r="F10" s="35"/>
      <c r="G10" s="35"/>
      <c r="H10" s="35"/>
      <c r="I10" s="35"/>
      <c r="J10" s="35"/>
      <c r="K10" s="35"/>
    </row>
    <row r="11" spans="1:11" ht="15" customHeight="1" x14ac:dyDescent="0.2">
      <c r="A11" s="56" t="s">
        <v>30</v>
      </c>
      <c r="B11" s="36"/>
      <c r="C11" s="37"/>
      <c r="D11" s="36"/>
      <c r="E11" s="37"/>
      <c r="F11" s="37"/>
      <c r="G11" s="37"/>
      <c r="H11" s="37"/>
      <c r="I11" s="37"/>
      <c r="J11" s="37"/>
      <c r="K11" s="37"/>
    </row>
    <row r="12" spans="1:11" ht="15" customHeight="1" x14ac:dyDescent="0.2">
      <c r="A12" s="57" t="s">
        <v>8</v>
      </c>
      <c r="B12" s="36">
        <f>'F - Segment Information'!B13</f>
        <v>2117</v>
      </c>
      <c r="C12" s="36">
        <f>'F - Segment Information'!C13</f>
        <v>2119</v>
      </c>
      <c r="D12" s="36">
        <f>'F - Segment Information'!D13</f>
        <v>2087</v>
      </c>
      <c r="E12" s="36">
        <f>'F - Segment Information'!E13</f>
        <v>2969</v>
      </c>
      <c r="F12" s="36">
        <f>'F - Segment Information'!F13</f>
        <v>9292</v>
      </c>
      <c r="G12" s="36">
        <f>'F - Segment Information'!G13</f>
        <v>2147</v>
      </c>
      <c r="H12" s="36">
        <f>'F - Segment Information'!H13</f>
        <v>2026</v>
      </c>
      <c r="I12" s="36">
        <f>'F - Segment Information'!I13</f>
        <v>2033</v>
      </c>
      <c r="J12" s="36">
        <f>'F - Segment Information'!J13</f>
        <v>2810</v>
      </c>
      <c r="K12" s="36">
        <f>'F - Segment Information'!K13</f>
        <v>9016</v>
      </c>
    </row>
    <row r="13" spans="1:11" ht="15" customHeight="1" x14ac:dyDescent="0.2">
      <c r="A13" s="58" t="s">
        <v>173</v>
      </c>
      <c r="B13" s="59">
        <v>0</v>
      </c>
      <c r="C13" s="59">
        <v>0</v>
      </c>
      <c r="D13" s="59">
        <v>0</v>
      </c>
      <c r="E13" s="59">
        <v>9</v>
      </c>
      <c r="F13" s="59">
        <f>SUM(B13:E13)</f>
        <v>9</v>
      </c>
      <c r="G13" s="59">
        <v>0</v>
      </c>
      <c r="H13" s="59">
        <v>0</v>
      </c>
      <c r="I13" s="59">
        <v>0</v>
      </c>
      <c r="J13" s="59">
        <v>19</v>
      </c>
      <c r="K13" s="59">
        <f>SUM(G13:J13)</f>
        <v>19</v>
      </c>
    </row>
    <row r="14" spans="1:11" ht="15" customHeight="1" thickBot="1" x14ac:dyDescent="0.25">
      <c r="A14" s="57" t="s">
        <v>35</v>
      </c>
      <c r="B14" s="60">
        <f>SUM(B12:B13)</f>
        <v>2117</v>
      </c>
      <c r="C14" s="60">
        <f t="shared" ref="C14:K14" si="0">SUM(C12:C13)</f>
        <v>2119</v>
      </c>
      <c r="D14" s="60">
        <f t="shared" si="0"/>
        <v>2087</v>
      </c>
      <c r="E14" s="60">
        <f t="shared" si="0"/>
        <v>2978</v>
      </c>
      <c r="F14" s="60">
        <f t="shared" si="0"/>
        <v>9301</v>
      </c>
      <c r="G14" s="60">
        <f t="shared" si="0"/>
        <v>2147</v>
      </c>
      <c r="H14" s="60">
        <f t="shared" si="0"/>
        <v>2026</v>
      </c>
      <c r="I14" s="60">
        <f t="shared" si="0"/>
        <v>2033</v>
      </c>
      <c r="J14" s="60">
        <f t="shared" si="0"/>
        <v>2829</v>
      </c>
      <c r="K14" s="60">
        <f t="shared" si="0"/>
        <v>9035</v>
      </c>
    </row>
    <row r="15" spans="1:11" s="62" customFormat="1" ht="15" customHeight="1" thickTop="1" x14ac:dyDescent="0.2">
      <c r="A15" s="61" t="s">
        <v>107</v>
      </c>
      <c r="B15" s="43">
        <f>B14/'F - Segment Information'!B$12</f>
        <v>0.24873692868053107</v>
      </c>
      <c r="C15" s="43">
        <f>C14/'F - Segment Information'!C$12</f>
        <v>0.2588882101405009</v>
      </c>
      <c r="D15" s="43">
        <f>D14/'F - Segment Information'!D$12</f>
        <v>0.26291257243638194</v>
      </c>
      <c r="E15" s="43">
        <f>E14/'F - Segment Information'!E$12</f>
        <v>0.23614304971849973</v>
      </c>
      <c r="F15" s="43">
        <f>F14/'F - Segment Information'!F$12</f>
        <v>0.24972479527453351</v>
      </c>
      <c r="G15" s="43">
        <f>G14/'F - Segment Information'!G$12</f>
        <v>0.25583889418493805</v>
      </c>
      <c r="H15" s="43">
        <f>H14/'F - Segment Information'!H$12</f>
        <v>0.25398019305503322</v>
      </c>
      <c r="I15" s="43">
        <f>I14/'F - Segment Information'!I$12</f>
        <v>0.25238981998758536</v>
      </c>
      <c r="J15" s="43">
        <f>J14/'F - Segment Information'!J$12</f>
        <v>0.22482714773901297</v>
      </c>
      <c r="K15" s="43">
        <f>K14/'F - Segment Information'!K$12</f>
        <v>0.24414299997297809</v>
      </c>
    </row>
    <row r="16" spans="1:11" ht="15" customHeight="1" x14ac:dyDescent="0.2">
      <c r="A16" s="56"/>
      <c r="B16" s="36"/>
      <c r="C16" s="37"/>
      <c r="D16" s="36"/>
      <c r="E16" s="37"/>
      <c r="F16" s="37"/>
      <c r="G16" s="37"/>
      <c r="H16" s="37"/>
      <c r="I16" s="37"/>
      <c r="J16" s="37"/>
      <c r="K16" s="37"/>
    </row>
    <row r="17" spans="1:11" ht="15" customHeight="1" x14ac:dyDescent="0.2">
      <c r="A17" s="57" t="s">
        <v>31</v>
      </c>
      <c r="B17" s="36">
        <f>'F - Segment Information'!B15</f>
        <v>383</v>
      </c>
      <c r="C17" s="36">
        <f>'F - Segment Information'!C15</f>
        <v>360</v>
      </c>
      <c r="D17" s="36">
        <f>'F - Segment Information'!D15</f>
        <v>329</v>
      </c>
      <c r="E17" s="36">
        <f>'F - Segment Information'!E15</f>
        <v>988</v>
      </c>
      <c r="F17" s="36">
        <f>'F - Segment Information'!F15</f>
        <v>2060</v>
      </c>
      <c r="G17" s="36">
        <f>'F - Segment Information'!G15</f>
        <v>366</v>
      </c>
      <c r="H17" s="36">
        <f>'F - Segment Information'!H15</f>
        <v>239</v>
      </c>
      <c r="I17" s="36">
        <f>'F - Segment Information'!I15</f>
        <v>249</v>
      </c>
      <c r="J17" s="36">
        <f>'F - Segment Information'!J15</f>
        <v>888</v>
      </c>
      <c r="K17" s="36">
        <f>'F - Segment Information'!K15</f>
        <v>1742</v>
      </c>
    </row>
    <row r="18" spans="1:11" ht="15" customHeight="1" x14ac:dyDescent="0.2">
      <c r="A18" s="58" t="s">
        <v>7</v>
      </c>
      <c r="B18" s="59">
        <f>B13</f>
        <v>0</v>
      </c>
      <c r="C18" s="59">
        <f t="shared" ref="C18:J18" si="1">C13</f>
        <v>0</v>
      </c>
      <c r="D18" s="59">
        <f t="shared" si="1"/>
        <v>0</v>
      </c>
      <c r="E18" s="59">
        <f t="shared" si="1"/>
        <v>9</v>
      </c>
      <c r="F18" s="59">
        <f>SUM(B18:E18)</f>
        <v>9</v>
      </c>
      <c r="G18" s="59">
        <f t="shared" si="1"/>
        <v>0</v>
      </c>
      <c r="H18" s="59">
        <f t="shared" si="1"/>
        <v>0</v>
      </c>
      <c r="I18" s="59">
        <f t="shared" si="1"/>
        <v>0</v>
      </c>
      <c r="J18" s="59">
        <f t="shared" si="1"/>
        <v>19</v>
      </c>
      <c r="K18" s="59">
        <f>SUM(G18:J18)</f>
        <v>19</v>
      </c>
    </row>
    <row r="19" spans="1:11" ht="15" customHeight="1" x14ac:dyDescent="0.2">
      <c r="A19" s="58" t="s">
        <v>12</v>
      </c>
      <c r="B19" s="59">
        <v>0</v>
      </c>
      <c r="C19" s="59">
        <v>0</v>
      </c>
      <c r="D19" s="59">
        <v>0</v>
      </c>
      <c r="E19" s="59">
        <v>27</v>
      </c>
      <c r="F19" s="59">
        <f>SUM(B19:E19)</f>
        <v>27</v>
      </c>
      <c r="G19" s="59">
        <v>5</v>
      </c>
      <c r="H19" s="59">
        <v>0</v>
      </c>
      <c r="I19" s="59">
        <v>0</v>
      </c>
      <c r="J19" s="59">
        <v>17</v>
      </c>
      <c r="K19" s="59">
        <f>SUM(G19:J19)</f>
        <v>22</v>
      </c>
    </row>
    <row r="20" spans="1:11" ht="15" customHeight="1" thickBot="1" x14ac:dyDescent="0.25">
      <c r="A20" s="57" t="s">
        <v>32</v>
      </c>
      <c r="B20" s="60">
        <f>SUM(B17:B19)</f>
        <v>383</v>
      </c>
      <c r="C20" s="60">
        <f t="shared" ref="C20:K20" si="2">SUM(C17:C19)</f>
        <v>360</v>
      </c>
      <c r="D20" s="60">
        <f t="shared" si="2"/>
        <v>329</v>
      </c>
      <c r="E20" s="60">
        <f t="shared" si="2"/>
        <v>1024</v>
      </c>
      <c r="F20" s="60">
        <f t="shared" si="2"/>
        <v>2096</v>
      </c>
      <c r="G20" s="60">
        <f t="shared" si="2"/>
        <v>371</v>
      </c>
      <c r="H20" s="60">
        <f t="shared" si="2"/>
        <v>239</v>
      </c>
      <c r="I20" s="60">
        <f t="shared" si="2"/>
        <v>249</v>
      </c>
      <c r="J20" s="60">
        <f t="shared" si="2"/>
        <v>924</v>
      </c>
      <c r="K20" s="60">
        <f t="shared" si="2"/>
        <v>1783</v>
      </c>
    </row>
    <row r="21" spans="1:11" s="62" customFormat="1" ht="15" customHeight="1" thickTop="1" x14ac:dyDescent="0.2">
      <c r="A21" s="61" t="s">
        <v>106</v>
      </c>
      <c r="B21" s="43">
        <f>B20/'F - Segment Information'!B$12</f>
        <v>4.5000587475032314E-2</v>
      </c>
      <c r="C21" s="43">
        <f>C20/'F - Segment Information'!C$12</f>
        <v>4.3982895540623089E-2</v>
      </c>
      <c r="D21" s="43">
        <f>D20/'F - Segment Information'!D$12</f>
        <v>4.1446208112874777E-2</v>
      </c>
      <c r="E21" s="43">
        <f>E20/'F - Segment Information'!E$12</f>
        <v>8.1198953294742679E-2</v>
      </c>
      <c r="F21" s="43">
        <f>F20/'F - Segment Information'!F$12</f>
        <v>5.6276010202711772E-2</v>
      </c>
      <c r="G21" s="43">
        <f>G20/'F - Segment Information'!G$12</f>
        <v>4.4208770257387987E-2</v>
      </c>
      <c r="H21" s="43">
        <f>H20/'F - Segment Information'!H$12</f>
        <v>2.9961138272533532E-2</v>
      </c>
      <c r="I21" s="43">
        <f>I20/'F - Segment Information'!I$12</f>
        <v>3.0912476722532587E-2</v>
      </c>
      <c r="J21" s="43">
        <f>J20/'F - Segment Information'!J$12</f>
        <v>7.3432408805531271E-2</v>
      </c>
      <c r="K21" s="43">
        <f>K20/'F - Segment Information'!K$12</f>
        <v>4.8180074040046476E-2</v>
      </c>
    </row>
    <row r="22" spans="1:11" ht="15" customHeight="1" x14ac:dyDescent="0.2">
      <c r="A22" s="57"/>
      <c r="B22" s="63"/>
      <c r="C22" s="63"/>
      <c r="D22" s="63"/>
      <c r="E22" s="63"/>
      <c r="F22" s="63"/>
      <c r="G22" s="63"/>
      <c r="H22" s="63"/>
      <c r="I22" s="63"/>
      <c r="J22" s="63"/>
      <c r="K22" s="63"/>
    </row>
    <row r="23" spans="1:11" ht="15" customHeight="1" x14ac:dyDescent="0.2">
      <c r="A23" s="56" t="s">
        <v>33</v>
      </c>
      <c r="B23" s="64"/>
      <c r="C23" s="64"/>
      <c r="D23" s="64"/>
      <c r="E23" s="64"/>
      <c r="F23" s="64"/>
      <c r="G23" s="64"/>
      <c r="H23" s="64"/>
      <c r="I23" s="64"/>
      <c r="J23" s="64"/>
      <c r="K23" s="64"/>
    </row>
    <row r="24" spans="1:11" ht="15" customHeight="1" x14ac:dyDescent="0.2">
      <c r="A24" s="57" t="s">
        <v>74</v>
      </c>
      <c r="B24" s="36">
        <f>'F - Segment Information'!B31</f>
        <v>693</v>
      </c>
      <c r="C24" s="36">
        <f>'F - Segment Information'!C31</f>
        <v>676</v>
      </c>
      <c r="D24" s="36">
        <f>'F - Segment Information'!D31</f>
        <v>686</v>
      </c>
      <c r="E24" s="36">
        <f>'F - Segment Information'!E31</f>
        <v>748</v>
      </c>
      <c r="F24" s="36">
        <f>'F - Segment Information'!F31</f>
        <v>2803</v>
      </c>
      <c r="G24" s="36">
        <f>'F - Segment Information'!G31</f>
        <v>681</v>
      </c>
      <c r="H24" s="36">
        <f>'F - Segment Information'!H31</f>
        <v>715</v>
      </c>
      <c r="I24" s="36">
        <f>'F - Segment Information'!I31</f>
        <v>688</v>
      </c>
      <c r="J24" s="36">
        <f>'F - Segment Information'!J31</f>
        <v>831</v>
      </c>
      <c r="K24" s="36">
        <f>'F - Segment Information'!K31</f>
        <v>2915</v>
      </c>
    </row>
    <row r="25" spans="1:11" ht="15" customHeight="1" x14ac:dyDescent="0.2">
      <c r="A25" s="58" t="s">
        <v>210</v>
      </c>
      <c r="B25" s="59">
        <v>0</v>
      </c>
      <c r="C25" s="59">
        <v>0</v>
      </c>
      <c r="D25" s="59">
        <v>0</v>
      </c>
      <c r="E25" s="59">
        <v>0</v>
      </c>
      <c r="F25" s="59">
        <v>0</v>
      </c>
      <c r="G25" s="59">
        <v>0</v>
      </c>
      <c r="H25" s="59">
        <v>0</v>
      </c>
      <c r="I25" s="59">
        <v>0</v>
      </c>
      <c r="J25" s="59">
        <v>-46</v>
      </c>
      <c r="K25" s="59">
        <f>SUM(G25:J25)</f>
        <v>-46</v>
      </c>
    </row>
    <row r="26" spans="1:11" ht="15" customHeight="1" thickBot="1" x14ac:dyDescent="0.25">
      <c r="A26" s="57" t="s">
        <v>174</v>
      </c>
      <c r="B26" s="60">
        <f>SUM(B24:B25)</f>
        <v>693</v>
      </c>
      <c r="C26" s="60">
        <f t="shared" ref="C26:K26" si="3">SUM(C24:C25)</f>
        <v>676</v>
      </c>
      <c r="D26" s="60">
        <f t="shared" si="3"/>
        <v>686</v>
      </c>
      <c r="E26" s="60">
        <f t="shared" si="3"/>
        <v>748</v>
      </c>
      <c r="F26" s="60">
        <f t="shared" si="3"/>
        <v>2803</v>
      </c>
      <c r="G26" s="60">
        <f t="shared" si="3"/>
        <v>681</v>
      </c>
      <c r="H26" s="60">
        <f t="shared" si="3"/>
        <v>715</v>
      </c>
      <c r="I26" s="60">
        <f t="shared" si="3"/>
        <v>688</v>
      </c>
      <c r="J26" s="60">
        <f t="shared" si="3"/>
        <v>785</v>
      </c>
      <c r="K26" s="60">
        <f t="shared" si="3"/>
        <v>2869</v>
      </c>
    </row>
    <row r="27" spans="1:11" s="62" customFormat="1" ht="15" customHeight="1" thickTop="1" x14ac:dyDescent="0.2">
      <c r="A27" s="61" t="s">
        <v>175</v>
      </c>
      <c r="B27" s="65">
        <f>B26/'F - Segment Information'!B$29</f>
        <v>0.24653148345784417</v>
      </c>
      <c r="C27" s="65">
        <f>C26/'F - Segment Information'!C$29</f>
        <v>0.24880382775119617</v>
      </c>
      <c r="D27" s="65">
        <f>D26/'F - Segment Information'!D$29</f>
        <v>0.22543542556687479</v>
      </c>
      <c r="E27" s="65">
        <f>E26/'F - Segment Information'!E$29</f>
        <v>0.18306412139011258</v>
      </c>
      <c r="F27" s="65">
        <f>F26/'F - Segment Information'!F$29</f>
        <v>0.22145848147270286</v>
      </c>
      <c r="G27" s="65">
        <f>G26/'F - Segment Information'!G$29</f>
        <v>0.22875377897211957</v>
      </c>
      <c r="H27" s="65">
        <f>H26/'F - Segment Information'!H$29</f>
        <v>0.24835012156998959</v>
      </c>
      <c r="I27" s="65">
        <f>I26/'F - Segment Information'!I$29</f>
        <v>0.22265372168284789</v>
      </c>
      <c r="J27" s="65">
        <f>J26/'F - Segment Information'!J$29</f>
        <v>0.19202544031311156</v>
      </c>
      <c r="K27" s="65">
        <f>K26/'F - Segment Information'!K$29</f>
        <v>0.22011661807580174</v>
      </c>
    </row>
    <row r="28" spans="1:11" ht="15" customHeight="1" x14ac:dyDescent="0.2">
      <c r="A28" s="57"/>
      <c r="B28" s="64"/>
      <c r="C28" s="64"/>
      <c r="D28" s="64"/>
      <c r="E28" s="64"/>
      <c r="F28" s="64"/>
      <c r="G28" s="64"/>
      <c r="H28" s="64"/>
      <c r="I28" s="64"/>
      <c r="J28" s="64"/>
      <c r="K28" s="64"/>
    </row>
    <row r="29" spans="1:11" ht="15" customHeight="1" x14ac:dyDescent="0.2">
      <c r="A29" s="57" t="s">
        <v>176</v>
      </c>
      <c r="B29" s="36">
        <f>'F - Segment Information'!B32</f>
        <v>45</v>
      </c>
      <c r="C29" s="36">
        <f>'F - Segment Information'!C32</f>
        <v>31</v>
      </c>
      <c r="D29" s="36">
        <f>'F - Segment Information'!D32</f>
        <v>102</v>
      </c>
      <c r="E29" s="36">
        <f>'F - Segment Information'!E32</f>
        <v>135</v>
      </c>
      <c r="F29" s="36">
        <f>'F - Segment Information'!F32</f>
        <v>313</v>
      </c>
      <c r="G29" s="36">
        <f>'F - Segment Information'!G32</f>
        <v>94</v>
      </c>
      <c r="H29" s="36">
        <f>'F - Segment Information'!H32</f>
        <v>21</v>
      </c>
      <c r="I29" s="36">
        <f>'F - Segment Information'!I32</f>
        <v>132</v>
      </c>
      <c r="J29" s="36">
        <f>'F - Segment Information'!J32</f>
        <v>-1009</v>
      </c>
      <c r="K29" s="36">
        <f>'F - Segment Information'!K32</f>
        <v>-762</v>
      </c>
    </row>
    <row r="30" spans="1:11" ht="15" customHeight="1" x14ac:dyDescent="0.2">
      <c r="A30" s="58" t="s">
        <v>210</v>
      </c>
      <c r="B30" s="59">
        <f>B25</f>
        <v>0</v>
      </c>
      <c r="C30" s="59">
        <f t="shared" ref="C30:I30" si="4">C25</f>
        <v>0</v>
      </c>
      <c r="D30" s="59">
        <f t="shared" si="4"/>
        <v>0</v>
      </c>
      <c r="E30" s="59">
        <f t="shared" si="4"/>
        <v>0</v>
      </c>
      <c r="F30" s="59">
        <f t="shared" si="4"/>
        <v>0</v>
      </c>
      <c r="G30" s="59">
        <f t="shared" si="4"/>
        <v>0</v>
      </c>
      <c r="H30" s="59">
        <f t="shared" si="4"/>
        <v>0</v>
      </c>
      <c r="I30" s="59">
        <f t="shared" si="4"/>
        <v>0</v>
      </c>
      <c r="J30" s="59">
        <f>-J25</f>
        <v>46</v>
      </c>
      <c r="K30" s="59">
        <f>-K25</f>
        <v>46</v>
      </c>
    </row>
    <row r="31" spans="1:11" ht="15" customHeight="1" x14ac:dyDescent="0.2">
      <c r="A31" s="58" t="s">
        <v>12</v>
      </c>
      <c r="B31" s="59">
        <v>0</v>
      </c>
      <c r="C31" s="59">
        <v>0</v>
      </c>
      <c r="D31" s="59">
        <v>0</v>
      </c>
      <c r="E31" s="59">
        <v>108</v>
      </c>
      <c r="F31" s="59">
        <f>SUM(B31:E31)</f>
        <v>108</v>
      </c>
      <c r="G31" s="59">
        <v>-1</v>
      </c>
      <c r="H31" s="59">
        <v>0</v>
      </c>
      <c r="I31" s="59">
        <v>0</v>
      </c>
      <c r="J31" s="59">
        <v>15</v>
      </c>
      <c r="K31" s="59">
        <f>SUM(G31:J31)</f>
        <v>14</v>
      </c>
    </row>
    <row r="32" spans="1:11" ht="15" customHeight="1" x14ac:dyDescent="0.2">
      <c r="A32" s="58" t="s">
        <v>46</v>
      </c>
      <c r="B32" s="59">
        <v>0</v>
      </c>
      <c r="C32" s="59">
        <v>0</v>
      </c>
      <c r="D32" s="59">
        <v>0</v>
      </c>
      <c r="E32" s="59">
        <v>0</v>
      </c>
      <c r="F32" s="59">
        <v>0</v>
      </c>
      <c r="G32" s="59">
        <v>0</v>
      </c>
      <c r="H32" s="59">
        <v>0</v>
      </c>
      <c r="I32" s="59">
        <v>0</v>
      </c>
      <c r="J32" s="59">
        <f>'A - Income Statement'!J18</f>
        <v>1207</v>
      </c>
      <c r="K32" s="59">
        <f>SUM(G32:J32)</f>
        <v>1207</v>
      </c>
    </row>
    <row r="33" spans="1:11" ht="15" customHeight="1" thickBot="1" x14ac:dyDescent="0.25">
      <c r="A33" s="57" t="s">
        <v>36</v>
      </c>
      <c r="B33" s="60">
        <f>SUM(B29:B32)</f>
        <v>45</v>
      </c>
      <c r="C33" s="60">
        <f t="shared" ref="C33:K33" si="5">SUM(C29:C32)</f>
        <v>31</v>
      </c>
      <c r="D33" s="60">
        <f t="shared" si="5"/>
        <v>102</v>
      </c>
      <c r="E33" s="60">
        <f t="shared" si="5"/>
        <v>243</v>
      </c>
      <c r="F33" s="60">
        <f t="shared" si="5"/>
        <v>421</v>
      </c>
      <c r="G33" s="60">
        <f t="shared" si="5"/>
        <v>93</v>
      </c>
      <c r="H33" s="60">
        <f t="shared" si="5"/>
        <v>21</v>
      </c>
      <c r="I33" s="60">
        <f t="shared" si="5"/>
        <v>132</v>
      </c>
      <c r="J33" s="60">
        <f t="shared" si="5"/>
        <v>259</v>
      </c>
      <c r="K33" s="60">
        <f t="shared" si="5"/>
        <v>505</v>
      </c>
    </row>
    <row r="34" spans="1:11" s="62" customFormat="1" ht="15" customHeight="1" thickTop="1" x14ac:dyDescent="0.2">
      <c r="A34" s="61" t="s">
        <v>106</v>
      </c>
      <c r="B34" s="65">
        <f>B33/'F - Segment Information'!B$29</f>
        <v>1.6008537886872998E-2</v>
      </c>
      <c r="C34" s="65">
        <f>C33/'F - Segment Information'!C$29</f>
        <v>1.1409642988590356E-2</v>
      </c>
      <c r="D34" s="65">
        <f>D33/'F - Segment Information'!D$29</f>
        <v>3.3519553072625698E-2</v>
      </c>
      <c r="E34" s="65">
        <f>E33/'F - Segment Information'!E$29</f>
        <v>5.9471365638766517E-2</v>
      </c>
      <c r="F34" s="65">
        <f>F33/'F - Segment Information'!F$29</f>
        <v>3.3262226435964291E-2</v>
      </c>
      <c r="G34" s="65">
        <f>G33/'F - Segment Information'!G$29</f>
        <v>3.1239502855223381E-2</v>
      </c>
      <c r="H34" s="65">
        <f>H33/'F - Segment Information'!H$29</f>
        <v>7.2941993747829108E-3</v>
      </c>
      <c r="I34" s="65">
        <f>I33/'F - Segment Information'!I$29</f>
        <v>4.2718446601941747E-2</v>
      </c>
      <c r="J34" s="65">
        <f>J33/'F - Segment Information'!J$29</f>
        <v>6.3356164383561647E-2</v>
      </c>
      <c r="K34" s="65">
        <f>K33/'F - Segment Information'!K$29</f>
        <v>3.8744821236765384E-2</v>
      </c>
    </row>
    <row r="35" spans="1:11" ht="15" customHeight="1" x14ac:dyDescent="0.2">
      <c r="A35" s="61"/>
      <c r="B35" s="66"/>
      <c r="C35" s="66"/>
      <c r="D35" s="66"/>
      <c r="E35" s="65"/>
      <c r="F35" s="66"/>
      <c r="G35" s="66"/>
      <c r="H35" s="66"/>
      <c r="I35" s="66"/>
      <c r="J35" s="66"/>
      <c r="K35" s="66"/>
    </row>
    <row r="36" spans="1:11" ht="15" customHeight="1" x14ac:dyDescent="0.2">
      <c r="A36" s="56" t="s">
        <v>37</v>
      </c>
      <c r="B36" s="64"/>
      <c r="C36" s="64"/>
      <c r="D36" s="64"/>
      <c r="E36" s="64"/>
      <c r="F36" s="64"/>
      <c r="G36" s="64"/>
      <c r="H36" s="64"/>
      <c r="I36" s="64"/>
      <c r="J36" s="64"/>
      <c r="K36" s="64"/>
    </row>
    <row r="37" spans="1:11" ht="15" customHeight="1" x14ac:dyDescent="0.2">
      <c r="A37" s="57" t="s">
        <v>8</v>
      </c>
      <c r="B37" s="36">
        <f>'A - Income Statement'!B14</f>
        <v>2855</v>
      </c>
      <c r="C37" s="36">
        <f>'A - Income Statement'!C14</f>
        <v>2826</v>
      </c>
      <c r="D37" s="36">
        <f>'A - Income Statement'!D14</f>
        <v>2875</v>
      </c>
      <c r="E37" s="36">
        <f>'A - Income Statement'!E14</f>
        <v>3960</v>
      </c>
      <c r="F37" s="36">
        <f>'A - Income Statement'!F14</f>
        <v>12516</v>
      </c>
      <c r="G37" s="36">
        <f>'A - Income Statement'!G14</f>
        <v>2921</v>
      </c>
      <c r="H37" s="36">
        <f>'A - Income Statement'!H14</f>
        <v>2762</v>
      </c>
      <c r="I37" s="36">
        <f>'A - Income Statement'!I14</f>
        <v>2853</v>
      </c>
      <c r="J37" s="36">
        <f>'A - Income Statement'!J14</f>
        <v>3854</v>
      </c>
      <c r="K37" s="36">
        <f>'A - Income Statement'!K14</f>
        <v>12390</v>
      </c>
    </row>
    <row r="38" spans="1:11" ht="15" customHeight="1" x14ac:dyDescent="0.2">
      <c r="A38" s="58" t="s">
        <v>34</v>
      </c>
      <c r="B38" s="59">
        <f>B13</f>
        <v>0</v>
      </c>
      <c r="C38" s="59">
        <f t="shared" ref="C38:K38" si="6">C13</f>
        <v>0</v>
      </c>
      <c r="D38" s="59">
        <f t="shared" si="6"/>
        <v>0</v>
      </c>
      <c r="E38" s="59">
        <f t="shared" si="6"/>
        <v>9</v>
      </c>
      <c r="F38" s="59">
        <f t="shared" si="6"/>
        <v>9</v>
      </c>
      <c r="G38" s="59">
        <f t="shared" si="6"/>
        <v>0</v>
      </c>
      <c r="H38" s="59">
        <f t="shared" si="6"/>
        <v>0</v>
      </c>
      <c r="I38" s="59">
        <f t="shared" si="6"/>
        <v>0</v>
      </c>
      <c r="J38" s="59">
        <f t="shared" si="6"/>
        <v>19</v>
      </c>
      <c r="K38" s="59">
        <f t="shared" si="6"/>
        <v>19</v>
      </c>
    </row>
    <row r="39" spans="1:11" ht="15" customHeight="1" thickBot="1" x14ac:dyDescent="0.25">
      <c r="A39" s="57" t="s">
        <v>35</v>
      </c>
      <c r="B39" s="60">
        <f>SUM(B37:B38)</f>
        <v>2855</v>
      </c>
      <c r="C39" s="60">
        <f t="shared" ref="C39:K39" si="7">SUM(C37:C38)</f>
        <v>2826</v>
      </c>
      <c r="D39" s="60">
        <f t="shared" si="7"/>
        <v>2875</v>
      </c>
      <c r="E39" s="60">
        <f t="shared" si="7"/>
        <v>3969</v>
      </c>
      <c r="F39" s="60">
        <f t="shared" si="7"/>
        <v>12525</v>
      </c>
      <c r="G39" s="60">
        <f t="shared" si="7"/>
        <v>2921</v>
      </c>
      <c r="H39" s="60">
        <f t="shared" si="7"/>
        <v>2762</v>
      </c>
      <c r="I39" s="60">
        <f t="shared" si="7"/>
        <v>2853</v>
      </c>
      <c r="J39" s="60">
        <f t="shared" si="7"/>
        <v>3873</v>
      </c>
      <c r="K39" s="60">
        <f t="shared" si="7"/>
        <v>12409</v>
      </c>
    </row>
    <row r="40" spans="1:11" ht="15" customHeight="1" thickTop="1" x14ac:dyDescent="0.2">
      <c r="A40" s="61" t="s">
        <v>107</v>
      </c>
      <c r="B40" s="65">
        <f>B39/'A - Income Statement'!B$11</f>
        <v>0.25216392863451687</v>
      </c>
      <c r="C40" s="65">
        <f>C39/'A - Income Statement'!C$11</f>
        <v>0.2592184920198129</v>
      </c>
      <c r="D40" s="65">
        <f>D39/'A - Income Statement'!D$11</f>
        <v>0.26181586376468446</v>
      </c>
      <c r="E40" s="65">
        <f>E39/'A - Income Statement'!E$11</f>
        <v>0.23770737258190094</v>
      </c>
      <c r="F40" s="65">
        <f>F39/'A - Income Statement'!F$11</f>
        <v>0.25099194421065291</v>
      </c>
      <c r="G40" s="65">
        <f>G39/'A - Income Statement'!G$11</f>
        <v>0.25692673058316473</v>
      </c>
      <c r="H40" s="65">
        <f>H39/'A - Income Statement'!H$11</f>
        <v>0.25442151805453206</v>
      </c>
      <c r="I40" s="65">
        <f>I39/'A - Income Statement'!I$11</f>
        <v>0.25598923283983849</v>
      </c>
      <c r="J40" s="65">
        <f>J39/'A - Income Statement'!J$11</f>
        <v>0.23231959690480475</v>
      </c>
      <c r="K40" s="65">
        <f>K39/'A - Income Statement'!K$11</f>
        <v>0.24797665913950562</v>
      </c>
    </row>
    <row r="41" spans="1:11" ht="15" customHeight="1" x14ac:dyDescent="0.2">
      <c r="A41" s="61"/>
      <c r="B41" s="66"/>
      <c r="C41" s="66"/>
      <c r="D41" s="66"/>
      <c r="E41" s="66"/>
      <c r="F41" s="66"/>
      <c r="G41" s="66"/>
      <c r="H41" s="66"/>
      <c r="I41" s="66"/>
      <c r="J41" s="66"/>
      <c r="K41" s="66"/>
    </row>
    <row r="42" spans="1:11" ht="15" customHeight="1" x14ac:dyDescent="0.2">
      <c r="A42" s="57" t="s">
        <v>74</v>
      </c>
      <c r="B42" s="36">
        <f>'A - Income Statement'!B16</f>
        <v>2427</v>
      </c>
      <c r="C42" s="36">
        <f>'A - Income Statement'!C16</f>
        <v>2435</v>
      </c>
      <c r="D42" s="36">
        <f>'A - Income Statement'!D16</f>
        <v>2444</v>
      </c>
      <c r="E42" s="36">
        <f>'A - Income Statement'!E16</f>
        <v>2702</v>
      </c>
      <c r="F42" s="36">
        <f>'A - Income Statement'!F16</f>
        <v>10008</v>
      </c>
      <c r="G42" s="36">
        <f>'A - Income Statement'!G16</f>
        <v>2457</v>
      </c>
      <c r="H42" s="36">
        <f>'A - Income Statement'!H16</f>
        <v>2502</v>
      </c>
      <c r="I42" s="36">
        <f>'A - Income Statement'!I16</f>
        <v>2472</v>
      </c>
      <c r="J42" s="36">
        <f>'A - Income Statement'!J16</f>
        <v>2736</v>
      </c>
      <c r="K42" s="36">
        <f>'A - Income Statement'!K16</f>
        <v>10167</v>
      </c>
    </row>
    <row r="43" spans="1:11" ht="15" customHeight="1" x14ac:dyDescent="0.2">
      <c r="A43" s="58" t="s">
        <v>210</v>
      </c>
      <c r="B43" s="59">
        <f>B25</f>
        <v>0</v>
      </c>
      <c r="C43" s="59">
        <f t="shared" ref="C43:K43" si="8">C25</f>
        <v>0</v>
      </c>
      <c r="D43" s="59">
        <f t="shared" si="8"/>
        <v>0</v>
      </c>
      <c r="E43" s="59">
        <f t="shared" si="8"/>
        <v>0</v>
      </c>
      <c r="F43" s="59">
        <f t="shared" si="8"/>
        <v>0</v>
      </c>
      <c r="G43" s="59">
        <f t="shared" si="8"/>
        <v>0</v>
      </c>
      <c r="H43" s="59">
        <f t="shared" si="8"/>
        <v>0</v>
      </c>
      <c r="I43" s="59">
        <f t="shared" si="8"/>
        <v>0</v>
      </c>
      <c r="J43" s="59">
        <f t="shared" si="8"/>
        <v>-46</v>
      </c>
      <c r="K43" s="59">
        <f t="shared" si="8"/>
        <v>-46</v>
      </c>
    </row>
    <row r="44" spans="1:11" ht="15" customHeight="1" thickBot="1" x14ac:dyDescent="0.25">
      <c r="A44" s="57" t="s">
        <v>174</v>
      </c>
      <c r="B44" s="60">
        <f>SUM(B42:B43)</f>
        <v>2427</v>
      </c>
      <c r="C44" s="60">
        <f t="shared" ref="C44" si="9">SUM(C42:C43)</f>
        <v>2435</v>
      </c>
      <c r="D44" s="60">
        <f t="shared" ref="D44" si="10">SUM(D42:D43)</f>
        <v>2444</v>
      </c>
      <c r="E44" s="60">
        <f t="shared" ref="E44" si="11">SUM(E42:E43)</f>
        <v>2702</v>
      </c>
      <c r="F44" s="60">
        <f t="shared" ref="F44" si="12">SUM(F42:F43)</f>
        <v>10008</v>
      </c>
      <c r="G44" s="60">
        <f t="shared" ref="G44" si="13">SUM(G42:G43)</f>
        <v>2457</v>
      </c>
      <c r="H44" s="60">
        <f t="shared" ref="H44" si="14">SUM(H42:H43)</f>
        <v>2502</v>
      </c>
      <c r="I44" s="60">
        <f t="shared" ref="I44" si="15">SUM(I42:I43)</f>
        <v>2472</v>
      </c>
      <c r="J44" s="60">
        <f t="shared" ref="J44" si="16">SUM(J42:J43)</f>
        <v>2690</v>
      </c>
      <c r="K44" s="60">
        <f t="shared" ref="K44" si="17">SUM(K42:K43)</f>
        <v>10121</v>
      </c>
    </row>
    <row r="45" spans="1:11" ht="15" customHeight="1" thickTop="1" x14ac:dyDescent="0.2">
      <c r="A45" s="61" t="s">
        <v>175</v>
      </c>
      <c r="B45" s="65">
        <f>B44/'A - Income Statement'!B$11</f>
        <v>0.21436142024377319</v>
      </c>
      <c r="C45" s="65">
        <f>C44/'A - Income Statement'!C$11</f>
        <v>0.2233535131168593</v>
      </c>
      <c r="D45" s="65">
        <f>D44/'A - Income Statement'!D$11</f>
        <v>0.2225662507968309</v>
      </c>
      <c r="E45" s="65">
        <f>E44/'A - Income Statement'!E$11</f>
        <v>0.16182547763071212</v>
      </c>
      <c r="F45" s="65">
        <f>F44/'A - Income Statement'!F$11</f>
        <v>0.20055308404472766</v>
      </c>
      <c r="G45" s="65">
        <f>G44/'A - Income Statement'!G$11</f>
        <v>0.21611399419474009</v>
      </c>
      <c r="H45" s="65">
        <f>H44/'A - Income Statement'!H$11</f>
        <v>0.23047162859248341</v>
      </c>
      <c r="I45" s="65">
        <f>I44/'A - Income Statement'!I$11</f>
        <v>0.22180349932705248</v>
      </c>
      <c r="J45" s="65">
        <f>J44/'A - Income Statement'!J$11</f>
        <v>0.16135804690780398</v>
      </c>
      <c r="K45" s="65">
        <f>K44/'A - Income Statement'!K$11</f>
        <v>0.20225415159569154</v>
      </c>
    </row>
    <row r="46" spans="1:11" ht="15" customHeight="1" x14ac:dyDescent="0.2">
      <c r="A46" s="61"/>
      <c r="B46" s="66"/>
      <c r="C46" s="66"/>
      <c r="D46" s="66"/>
      <c r="E46" s="66"/>
      <c r="F46" s="66"/>
      <c r="G46" s="66"/>
      <c r="H46" s="66"/>
      <c r="I46" s="66"/>
      <c r="J46" s="66"/>
      <c r="K46" s="66"/>
    </row>
    <row r="47" spans="1:11" ht="15" customHeight="1" x14ac:dyDescent="0.2">
      <c r="A47" s="57" t="s">
        <v>176</v>
      </c>
      <c r="B47" s="36">
        <f>'A - Income Statement'!B20</f>
        <v>428</v>
      </c>
      <c r="C47" s="36">
        <f>'A - Income Statement'!C20</f>
        <v>391</v>
      </c>
      <c r="D47" s="36">
        <f>'A - Income Statement'!D20</f>
        <v>431</v>
      </c>
      <c r="E47" s="36">
        <f>'A - Income Statement'!E20</f>
        <v>1123</v>
      </c>
      <c r="F47" s="36">
        <f>'A - Income Statement'!F20</f>
        <v>2373</v>
      </c>
      <c r="G47" s="36">
        <f>'A - Income Statement'!G20</f>
        <v>460</v>
      </c>
      <c r="H47" s="36">
        <f>'A - Income Statement'!H20</f>
        <v>260</v>
      </c>
      <c r="I47" s="36">
        <f>'A - Income Statement'!I20</f>
        <v>381</v>
      </c>
      <c r="J47" s="36">
        <f>'A - Income Statement'!J20</f>
        <v>-121</v>
      </c>
      <c r="K47" s="36">
        <f>'A - Income Statement'!K20</f>
        <v>980</v>
      </c>
    </row>
    <row r="48" spans="1:11" ht="15" customHeight="1" x14ac:dyDescent="0.2">
      <c r="A48" s="58" t="s">
        <v>7</v>
      </c>
      <c r="B48" s="59">
        <f>B38</f>
        <v>0</v>
      </c>
      <c r="C48" s="59">
        <f t="shared" ref="C48:K48" si="18">C38</f>
        <v>0</v>
      </c>
      <c r="D48" s="59">
        <f t="shared" si="18"/>
        <v>0</v>
      </c>
      <c r="E48" s="59">
        <f t="shared" si="18"/>
        <v>9</v>
      </c>
      <c r="F48" s="59">
        <f t="shared" si="18"/>
        <v>9</v>
      </c>
      <c r="G48" s="59">
        <f t="shared" si="18"/>
        <v>0</v>
      </c>
      <c r="H48" s="59">
        <f t="shared" si="18"/>
        <v>0</v>
      </c>
      <c r="I48" s="59">
        <f t="shared" si="18"/>
        <v>0</v>
      </c>
      <c r="J48" s="59">
        <f t="shared" si="18"/>
        <v>19</v>
      </c>
      <c r="K48" s="59">
        <f t="shared" si="18"/>
        <v>19</v>
      </c>
    </row>
    <row r="49" spans="1:11" ht="15" customHeight="1" x14ac:dyDescent="0.2">
      <c r="A49" s="58" t="s">
        <v>210</v>
      </c>
      <c r="B49" s="59">
        <f>-B43</f>
        <v>0</v>
      </c>
      <c r="C49" s="59">
        <f t="shared" ref="C49:K49" si="19">-C43</f>
        <v>0</v>
      </c>
      <c r="D49" s="59">
        <f t="shared" si="19"/>
        <v>0</v>
      </c>
      <c r="E49" s="59">
        <f t="shared" si="19"/>
        <v>0</v>
      </c>
      <c r="F49" s="59">
        <f t="shared" si="19"/>
        <v>0</v>
      </c>
      <c r="G49" s="59">
        <f t="shared" si="19"/>
        <v>0</v>
      </c>
      <c r="H49" s="59">
        <f t="shared" si="19"/>
        <v>0</v>
      </c>
      <c r="I49" s="59">
        <f t="shared" si="19"/>
        <v>0</v>
      </c>
      <c r="J49" s="59">
        <f t="shared" si="19"/>
        <v>46</v>
      </c>
      <c r="K49" s="59">
        <f t="shared" si="19"/>
        <v>46</v>
      </c>
    </row>
    <row r="50" spans="1:11" ht="15" customHeight="1" x14ac:dyDescent="0.2">
      <c r="A50" s="58" t="s">
        <v>12</v>
      </c>
      <c r="B50" s="59">
        <f>'A - Income Statement'!B19</f>
        <v>0</v>
      </c>
      <c r="C50" s="59">
        <f>'A - Income Statement'!C19</f>
        <v>0</v>
      </c>
      <c r="D50" s="59">
        <f>'A - Income Statement'!D19</f>
        <v>0</v>
      </c>
      <c r="E50" s="59">
        <f>'A - Income Statement'!E19</f>
        <v>135</v>
      </c>
      <c r="F50" s="59">
        <f>'A - Income Statement'!F19</f>
        <v>135</v>
      </c>
      <c r="G50" s="59">
        <f>'A - Income Statement'!G19</f>
        <v>4</v>
      </c>
      <c r="H50" s="59">
        <f>'A - Income Statement'!H19</f>
        <v>0</v>
      </c>
      <c r="I50" s="59">
        <f>'A - Income Statement'!I19</f>
        <v>0</v>
      </c>
      <c r="J50" s="59">
        <f>'A - Income Statement'!J19</f>
        <v>32</v>
      </c>
      <c r="K50" s="59">
        <f>'A - Income Statement'!K19</f>
        <v>36</v>
      </c>
    </row>
    <row r="51" spans="1:11" ht="15" customHeight="1" x14ac:dyDescent="0.2">
      <c r="A51" s="58" t="s">
        <v>46</v>
      </c>
      <c r="B51" s="59">
        <f>'A - Income Statement'!B18</f>
        <v>0</v>
      </c>
      <c r="C51" s="59">
        <f>'A - Income Statement'!C18</f>
        <v>0</v>
      </c>
      <c r="D51" s="59">
        <f>'A - Income Statement'!D18</f>
        <v>0</v>
      </c>
      <c r="E51" s="59">
        <f>'A - Income Statement'!E18</f>
        <v>0</v>
      </c>
      <c r="F51" s="59">
        <f>'A - Income Statement'!F18</f>
        <v>0</v>
      </c>
      <c r="G51" s="59">
        <f>'A - Income Statement'!G18</f>
        <v>0</v>
      </c>
      <c r="H51" s="59">
        <f>'A - Income Statement'!H18</f>
        <v>0</v>
      </c>
      <c r="I51" s="59">
        <f>'A - Income Statement'!I18</f>
        <v>0</v>
      </c>
      <c r="J51" s="59">
        <f>'A - Income Statement'!J18</f>
        <v>1207</v>
      </c>
      <c r="K51" s="59">
        <f>'A - Income Statement'!K18</f>
        <v>1207</v>
      </c>
    </row>
    <row r="52" spans="1:11" ht="13.5" thickBot="1" x14ac:dyDescent="0.25">
      <c r="A52" s="57" t="s">
        <v>36</v>
      </c>
      <c r="B52" s="60">
        <f>SUM(B47:B51)</f>
        <v>428</v>
      </c>
      <c r="C52" s="60">
        <f t="shared" ref="C52:K52" si="20">SUM(C47:C51)</f>
        <v>391</v>
      </c>
      <c r="D52" s="60">
        <f t="shared" si="20"/>
        <v>431</v>
      </c>
      <c r="E52" s="60">
        <f t="shared" si="20"/>
        <v>1267</v>
      </c>
      <c r="F52" s="60">
        <f t="shared" si="20"/>
        <v>2517</v>
      </c>
      <c r="G52" s="60">
        <f t="shared" si="20"/>
        <v>464</v>
      </c>
      <c r="H52" s="60">
        <f t="shared" si="20"/>
        <v>260</v>
      </c>
      <c r="I52" s="60">
        <f t="shared" si="20"/>
        <v>381</v>
      </c>
      <c r="J52" s="60">
        <f t="shared" si="20"/>
        <v>1183</v>
      </c>
      <c r="K52" s="60">
        <f t="shared" si="20"/>
        <v>2288</v>
      </c>
    </row>
    <row r="53" spans="1:11" ht="15" customHeight="1" thickTop="1" x14ac:dyDescent="0.2">
      <c r="A53" s="61" t="s">
        <v>106</v>
      </c>
      <c r="B53" s="65">
        <f>B52/'A - Income Statement'!B$11</f>
        <v>3.7802508390743686E-2</v>
      </c>
      <c r="C53" s="65">
        <f>C52/'A - Income Statement'!C$11</f>
        <v>3.5864978902953586E-2</v>
      </c>
      <c r="D53" s="65">
        <f>D52/'A - Income Statement'!D$11</f>
        <v>3.9249612967853564E-2</v>
      </c>
      <c r="E53" s="65">
        <f>E52/'A - Income Statement'!E$11</f>
        <v>7.5881894951188841E-2</v>
      </c>
      <c r="F53" s="65">
        <f>F52/'A - Income Statement'!F$11</f>
        <v>5.0438860165925213E-2</v>
      </c>
      <c r="G53" s="65">
        <f>G52/'A - Income Statement'!G$11</f>
        <v>4.0812736388424663E-2</v>
      </c>
      <c r="H53" s="65">
        <f>H52/'A - Income Statement'!H$11</f>
        <v>2.3949889462048637E-2</v>
      </c>
      <c r="I53" s="65">
        <f>I52/'A - Income Statement'!I$11</f>
        <v>3.4185733512786004E-2</v>
      </c>
      <c r="J53" s="65">
        <f>J52/'A - Income Statement'!J$11</f>
        <v>7.0961549997000786E-2</v>
      </c>
      <c r="K53" s="65">
        <f>K52/'A - Income Statement'!K$11</f>
        <v>4.5722507543814073E-2</v>
      </c>
    </row>
    <row r="54" spans="1:11" ht="15" customHeight="1" x14ac:dyDescent="0.2">
      <c r="A54" s="61"/>
      <c r="B54" s="67"/>
      <c r="C54" s="67"/>
      <c r="D54" s="67"/>
      <c r="E54" s="67"/>
      <c r="F54" s="67"/>
      <c r="G54" s="67"/>
      <c r="H54" s="67"/>
      <c r="I54" s="67"/>
      <c r="J54" s="67"/>
      <c r="K54" s="67"/>
    </row>
    <row r="55" spans="1:11" ht="15" customHeight="1" x14ac:dyDescent="0.2">
      <c r="A55" s="56" t="s">
        <v>37</v>
      </c>
      <c r="B55" s="67"/>
      <c r="C55" s="67"/>
      <c r="D55" s="67"/>
      <c r="E55" s="67"/>
      <c r="F55" s="67"/>
      <c r="G55" s="67"/>
      <c r="H55" s="67"/>
      <c r="I55" s="67"/>
      <c r="J55" s="67"/>
      <c r="K55" s="67"/>
    </row>
    <row r="56" spans="1:11" ht="15" customHeight="1" x14ac:dyDescent="0.2">
      <c r="A56" s="57" t="s">
        <v>211</v>
      </c>
      <c r="B56" s="36">
        <f>SUM('A - Income Statement'!B31,'A - Income Statement'!B34)</f>
        <v>225</v>
      </c>
      <c r="C56" s="36">
        <f>SUM('A - Income Statement'!C31,'A - Income Statement'!C34)</f>
        <v>218</v>
      </c>
      <c r="D56" s="36">
        <f>SUM('A - Income Statement'!D31,'A - Income Statement'!D34)</f>
        <v>241</v>
      </c>
      <c r="E56" s="36">
        <f>SUM('A - Income Statement'!E31,'A - Income Statement'!E34)</f>
        <v>730</v>
      </c>
      <c r="F56" s="36">
        <f>SUM('A - Income Statement'!F31,'A - Income Statement'!F34)</f>
        <v>1414</v>
      </c>
      <c r="G56" s="36">
        <f>SUM('A - Income Statement'!G31,'A - Income Statement'!G34)</f>
        <v>255</v>
      </c>
      <c r="H56" s="36">
        <f>SUM('A - Income Statement'!H31,'A - Income Statement'!H34)</f>
        <v>150</v>
      </c>
      <c r="I56" s="36">
        <f>SUM('A - Income Statement'!I31,'A - Income Statement'!I34)</f>
        <v>173</v>
      </c>
      <c r="J56" s="36">
        <f>SUM('A - Income Statement'!J31,'A - Income Statement'!J34)</f>
        <v>-1710</v>
      </c>
      <c r="K56" s="36">
        <f>SUM('A - Income Statement'!K31,'A - Income Statement'!K34)</f>
        <v>-1132</v>
      </c>
    </row>
    <row r="57" spans="1:11" ht="15" customHeight="1" x14ac:dyDescent="0.2">
      <c r="A57" s="68" t="s">
        <v>182</v>
      </c>
      <c r="B57" s="59">
        <v>0</v>
      </c>
      <c r="C57" s="59">
        <v>0</v>
      </c>
      <c r="D57" s="59">
        <v>0</v>
      </c>
      <c r="E57" s="59">
        <v>6</v>
      </c>
      <c r="F57" s="59">
        <f>SUM(B57:E57)</f>
        <v>6</v>
      </c>
      <c r="G57" s="59">
        <v>0</v>
      </c>
      <c r="H57" s="59">
        <v>0</v>
      </c>
      <c r="I57" s="59">
        <v>0</v>
      </c>
      <c r="J57" s="59">
        <v>12</v>
      </c>
      <c r="K57" s="59">
        <f t="shared" ref="K57:K64" si="21">SUM(G57:J57)</f>
        <v>12</v>
      </c>
    </row>
    <row r="58" spans="1:11" ht="15" customHeight="1" x14ac:dyDescent="0.2">
      <c r="A58" s="68" t="s">
        <v>193</v>
      </c>
      <c r="B58" s="59">
        <v>0</v>
      </c>
      <c r="C58" s="59">
        <v>0</v>
      </c>
      <c r="D58" s="59">
        <v>0</v>
      </c>
      <c r="E58" s="59">
        <v>0</v>
      </c>
      <c r="F58" s="59">
        <f t="shared" ref="F58:F64" si="22">SUM(B58:E58)</f>
        <v>0</v>
      </c>
      <c r="G58" s="59">
        <v>0</v>
      </c>
      <c r="H58" s="59">
        <v>0</v>
      </c>
      <c r="I58" s="59">
        <v>0</v>
      </c>
      <c r="J58" s="59">
        <v>33</v>
      </c>
      <c r="K58" s="59">
        <f t="shared" si="21"/>
        <v>33</v>
      </c>
    </row>
    <row r="59" spans="1:11" ht="15" customHeight="1" x14ac:dyDescent="0.2">
      <c r="A59" s="68" t="s">
        <v>179</v>
      </c>
      <c r="B59" s="59">
        <v>0</v>
      </c>
      <c r="C59" s="59">
        <v>0</v>
      </c>
      <c r="D59" s="59">
        <v>0</v>
      </c>
      <c r="E59" s="59">
        <v>85</v>
      </c>
      <c r="F59" s="59">
        <f t="shared" si="22"/>
        <v>85</v>
      </c>
      <c r="G59" s="59">
        <v>3</v>
      </c>
      <c r="H59" s="59">
        <v>0</v>
      </c>
      <c r="I59" s="59">
        <v>0</v>
      </c>
      <c r="J59" s="59">
        <v>21</v>
      </c>
      <c r="K59" s="59">
        <f t="shared" si="21"/>
        <v>24</v>
      </c>
    </row>
    <row r="60" spans="1:11" ht="15" customHeight="1" x14ac:dyDescent="0.2">
      <c r="A60" s="68" t="s">
        <v>180</v>
      </c>
      <c r="B60" s="59">
        <v>0</v>
      </c>
      <c r="C60" s="59">
        <v>0</v>
      </c>
      <c r="D60" s="59">
        <v>0</v>
      </c>
      <c r="E60" s="59">
        <v>0</v>
      </c>
      <c r="F60" s="59">
        <f t="shared" si="22"/>
        <v>0</v>
      </c>
      <c r="G60" s="59">
        <v>0</v>
      </c>
      <c r="H60" s="59">
        <v>0</v>
      </c>
      <c r="I60" s="59">
        <v>0</v>
      </c>
      <c r="J60" s="59">
        <v>1180</v>
      </c>
      <c r="K60" s="59">
        <f t="shared" si="21"/>
        <v>1180</v>
      </c>
    </row>
    <row r="61" spans="1:11" ht="15" customHeight="1" x14ac:dyDescent="0.2">
      <c r="A61" s="68" t="s">
        <v>38</v>
      </c>
      <c r="B61" s="59">
        <v>0</v>
      </c>
      <c r="C61" s="59">
        <v>0</v>
      </c>
      <c r="D61" s="59">
        <v>0</v>
      </c>
      <c r="E61" s="59">
        <v>0</v>
      </c>
      <c r="F61" s="59">
        <f t="shared" si="22"/>
        <v>0</v>
      </c>
      <c r="G61" s="59">
        <v>0</v>
      </c>
      <c r="H61" s="59">
        <v>0</v>
      </c>
      <c r="I61" s="59">
        <v>0</v>
      </c>
      <c r="J61" s="59">
        <v>-48</v>
      </c>
      <c r="K61" s="59">
        <f t="shared" si="21"/>
        <v>-48</v>
      </c>
    </row>
    <row r="62" spans="1:11" ht="15" customHeight="1" x14ac:dyDescent="0.2">
      <c r="A62" s="68" t="s">
        <v>181</v>
      </c>
      <c r="B62" s="59">
        <v>0</v>
      </c>
      <c r="C62" s="59">
        <v>0</v>
      </c>
      <c r="D62" s="59">
        <v>0</v>
      </c>
      <c r="E62" s="59">
        <v>0</v>
      </c>
      <c r="F62" s="59">
        <f t="shared" si="22"/>
        <v>0</v>
      </c>
      <c r="G62" s="59">
        <v>0</v>
      </c>
      <c r="H62" s="59">
        <v>0</v>
      </c>
      <c r="I62" s="59">
        <v>0</v>
      </c>
      <c r="J62" s="59">
        <v>1303</v>
      </c>
      <c r="K62" s="59">
        <f t="shared" si="21"/>
        <v>1303</v>
      </c>
    </row>
    <row r="63" spans="1:11" ht="15" customHeight="1" x14ac:dyDescent="0.2">
      <c r="A63" s="68" t="s">
        <v>194</v>
      </c>
      <c r="B63" s="59">
        <v>0</v>
      </c>
      <c r="C63" s="59">
        <v>0</v>
      </c>
      <c r="D63" s="59">
        <v>0</v>
      </c>
      <c r="E63" s="59">
        <v>0</v>
      </c>
      <c r="F63" s="59">
        <f t="shared" si="22"/>
        <v>0</v>
      </c>
      <c r="G63" s="59">
        <v>0</v>
      </c>
      <c r="H63" s="59">
        <v>0</v>
      </c>
      <c r="I63" s="59">
        <v>0</v>
      </c>
      <c r="J63" s="59">
        <v>-13</v>
      </c>
      <c r="K63" s="59">
        <f t="shared" si="21"/>
        <v>-13</v>
      </c>
    </row>
    <row r="64" spans="1:11" ht="15" customHeight="1" x14ac:dyDescent="0.2">
      <c r="A64" s="68" t="s">
        <v>39</v>
      </c>
      <c r="B64" s="59">
        <v>0</v>
      </c>
      <c r="C64" s="59">
        <v>0</v>
      </c>
      <c r="D64" s="59">
        <v>0</v>
      </c>
      <c r="E64" s="59">
        <v>0</v>
      </c>
      <c r="F64" s="59">
        <f t="shared" si="22"/>
        <v>0</v>
      </c>
      <c r="G64" s="59">
        <v>0</v>
      </c>
      <c r="H64" s="59">
        <v>0</v>
      </c>
      <c r="I64" s="59">
        <v>0</v>
      </c>
      <c r="J64" s="59">
        <v>-3</v>
      </c>
      <c r="K64" s="59">
        <f t="shared" si="21"/>
        <v>-3</v>
      </c>
    </row>
    <row r="65" spans="1:11" ht="15" customHeight="1" thickBot="1" x14ac:dyDescent="0.25">
      <c r="A65" s="57" t="s">
        <v>40</v>
      </c>
      <c r="B65" s="60">
        <f>SUM(B56:B64)</f>
        <v>225</v>
      </c>
      <c r="C65" s="60">
        <f t="shared" ref="C65:K65" si="23">SUM(C56:C64)</f>
        <v>218</v>
      </c>
      <c r="D65" s="60">
        <f t="shared" si="23"/>
        <v>241</v>
      </c>
      <c r="E65" s="60">
        <f t="shared" si="23"/>
        <v>821</v>
      </c>
      <c r="F65" s="60">
        <f t="shared" si="23"/>
        <v>1505</v>
      </c>
      <c r="G65" s="60">
        <f t="shared" si="23"/>
        <v>258</v>
      </c>
      <c r="H65" s="60">
        <f t="shared" si="23"/>
        <v>150</v>
      </c>
      <c r="I65" s="60">
        <f t="shared" si="23"/>
        <v>173</v>
      </c>
      <c r="J65" s="60">
        <f t="shared" si="23"/>
        <v>775</v>
      </c>
      <c r="K65" s="60">
        <f t="shared" si="23"/>
        <v>1356</v>
      </c>
    </row>
    <row r="66" spans="1:11" ht="15" customHeight="1" thickTop="1" x14ac:dyDescent="0.2">
      <c r="A66" s="61"/>
      <c r="B66" s="67"/>
      <c r="C66" s="67"/>
      <c r="D66" s="67"/>
      <c r="E66" s="67"/>
      <c r="F66" s="67"/>
      <c r="G66" s="67"/>
      <c r="H66" s="67"/>
      <c r="I66" s="67"/>
      <c r="J66" s="67"/>
      <c r="K66" s="67"/>
    </row>
    <row r="67" spans="1:11" ht="15" customHeight="1" x14ac:dyDescent="0.2">
      <c r="A67" s="56" t="s">
        <v>37</v>
      </c>
      <c r="B67" s="67"/>
      <c r="C67" s="67"/>
      <c r="D67" s="67"/>
      <c r="E67" s="67"/>
      <c r="F67" s="67"/>
      <c r="G67" s="67"/>
      <c r="H67" s="67"/>
      <c r="I67" s="67"/>
      <c r="J67" s="67"/>
      <c r="K67" s="67"/>
    </row>
    <row r="68" spans="1:11" ht="15" customHeight="1" x14ac:dyDescent="0.2">
      <c r="A68" s="57" t="s">
        <v>188</v>
      </c>
      <c r="B68" s="69">
        <f>'A - Income Statement'!B44</f>
        <v>0.52</v>
      </c>
      <c r="C68" s="69">
        <f>'A - Income Statement'!C44</f>
        <v>0.51</v>
      </c>
      <c r="D68" s="69">
        <f>'A - Income Statement'!D44</f>
        <v>0.59</v>
      </c>
      <c r="E68" s="69">
        <f>'A - Income Statement'!E44</f>
        <v>1.81</v>
      </c>
      <c r="F68" s="69">
        <f>'A - Income Statement'!F44</f>
        <v>3.39</v>
      </c>
      <c r="G68" s="69">
        <f>'A - Income Statement'!G44</f>
        <v>0.64</v>
      </c>
      <c r="H68" s="69">
        <f>'A - Income Statement'!H44</f>
        <v>0.39</v>
      </c>
      <c r="I68" s="69">
        <f>'A - Income Statement'!I44</f>
        <v>0.47</v>
      </c>
      <c r="J68" s="69">
        <f>'A - Income Statement'!J44</f>
        <v>-4.8600000000000003</v>
      </c>
      <c r="K68" s="69">
        <f>'A - Income Statement'!K44</f>
        <v>-3.05</v>
      </c>
    </row>
    <row r="69" spans="1:11" ht="15" customHeight="1" x14ac:dyDescent="0.2">
      <c r="A69" s="68" t="s">
        <v>189</v>
      </c>
      <c r="B69" s="70" t="s">
        <v>171</v>
      </c>
      <c r="C69" s="70" t="s">
        <v>171</v>
      </c>
      <c r="D69" s="70" t="s">
        <v>171</v>
      </c>
      <c r="E69" s="70" t="s">
        <v>171</v>
      </c>
      <c r="F69" s="70" t="s">
        <v>171</v>
      </c>
      <c r="G69" s="70" t="s">
        <v>171</v>
      </c>
      <c r="H69" s="70" t="s">
        <v>171</v>
      </c>
      <c r="I69" s="70" t="s">
        <v>171</v>
      </c>
      <c r="J69" s="71">
        <v>0.11</v>
      </c>
      <c r="K69" s="71">
        <v>0.09</v>
      </c>
    </row>
    <row r="70" spans="1:11" ht="15" customHeight="1" x14ac:dyDescent="0.2">
      <c r="A70" s="68" t="s">
        <v>183</v>
      </c>
      <c r="B70" s="71">
        <v>0</v>
      </c>
      <c r="C70" s="71">
        <v>0</v>
      </c>
      <c r="D70" s="71">
        <v>0</v>
      </c>
      <c r="E70" s="71">
        <v>0.01</v>
      </c>
      <c r="F70" s="71">
        <v>0.01</v>
      </c>
      <c r="G70" s="71">
        <v>0</v>
      </c>
      <c r="H70" s="71">
        <v>0</v>
      </c>
      <c r="I70" s="71">
        <v>0</v>
      </c>
      <c r="J70" s="71">
        <v>0.04</v>
      </c>
      <c r="K70" s="71">
        <v>0.03</v>
      </c>
    </row>
    <row r="71" spans="1:11" ht="15" customHeight="1" x14ac:dyDescent="0.2">
      <c r="A71" s="68" t="s">
        <v>195</v>
      </c>
      <c r="B71" s="71">
        <v>0</v>
      </c>
      <c r="C71" s="71">
        <v>0</v>
      </c>
      <c r="D71" s="71">
        <v>0</v>
      </c>
      <c r="E71" s="71">
        <v>0</v>
      </c>
      <c r="F71" s="71">
        <f t="shared" ref="F71:F77" si="24">SUM(B71:E71)</f>
        <v>0</v>
      </c>
      <c r="G71" s="71">
        <v>0</v>
      </c>
      <c r="H71" s="71">
        <v>0</v>
      </c>
      <c r="I71" s="71">
        <v>0</v>
      </c>
      <c r="J71" s="71">
        <v>0.09</v>
      </c>
      <c r="K71" s="71">
        <v>0.09</v>
      </c>
    </row>
    <row r="72" spans="1:11" ht="15" customHeight="1" x14ac:dyDescent="0.2">
      <c r="A72" s="68" t="s">
        <v>184</v>
      </c>
      <c r="B72" s="71">
        <v>0</v>
      </c>
      <c r="C72" s="71">
        <v>0</v>
      </c>
      <c r="D72" s="71">
        <v>0</v>
      </c>
      <c r="E72" s="71">
        <v>0.21</v>
      </c>
      <c r="F72" s="71">
        <v>0.21</v>
      </c>
      <c r="G72" s="71">
        <v>0.01</v>
      </c>
      <c r="H72" s="71">
        <v>0</v>
      </c>
      <c r="I72" s="71">
        <v>0</v>
      </c>
      <c r="J72" s="71">
        <v>0.06</v>
      </c>
      <c r="K72" s="71">
        <v>0.06</v>
      </c>
    </row>
    <row r="73" spans="1:11" ht="15" customHeight="1" x14ac:dyDescent="0.2">
      <c r="A73" s="68" t="s">
        <v>185</v>
      </c>
      <c r="B73" s="71">
        <v>0</v>
      </c>
      <c r="C73" s="71">
        <v>0</v>
      </c>
      <c r="D73" s="71">
        <v>0</v>
      </c>
      <c r="E73" s="71">
        <v>0</v>
      </c>
      <c r="F73" s="71">
        <f t="shared" si="24"/>
        <v>0</v>
      </c>
      <c r="G73" s="71">
        <v>0</v>
      </c>
      <c r="H73" s="71">
        <v>0</v>
      </c>
      <c r="I73" s="71">
        <v>0</v>
      </c>
      <c r="J73" s="71">
        <v>3.28</v>
      </c>
      <c r="K73" s="71">
        <v>3.11</v>
      </c>
    </row>
    <row r="74" spans="1:11" ht="15" customHeight="1" x14ac:dyDescent="0.2">
      <c r="A74" s="68" t="s">
        <v>41</v>
      </c>
      <c r="B74" s="71">
        <v>0</v>
      </c>
      <c r="C74" s="71">
        <v>0</v>
      </c>
      <c r="D74" s="71">
        <v>0</v>
      </c>
      <c r="E74" s="71">
        <v>0</v>
      </c>
      <c r="F74" s="71">
        <f t="shared" si="24"/>
        <v>0</v>
      </c>
      <c r="G74" s="71">
        <v>0</v>
      </c>
      <c r="H74" s="71">
        <v>0</v>
      </c>
      <c r="I74" s="71">
        <v>0</v>
      </c>
      <c r="J74" s="71">
        <v>-0.13</v>
      </c>
      <c r="K74" s="71">
        <v>-0.13</v>
      </c>
    </row>
    <row r="75" spans="1:11" ht="15" customHeight="1" x14ac:dyDescent="0.2">
      <c r="A75" s="68" t="s">
        <v>186</v>
      </c>
      <c r="B75" s="71">
        <v>0</v>
      </c>
      <c r="C75" s="71">
        <v>0</v>
      </c>
      <c r="D75" s="71">
        <v>0</v>
      </c>
      <c r="E75" s="71">
        <v>0</v>
      </c>
      <c r="F75" s="71">
        <f t="shared" si="24"/>
        <v>0</v>
      </c>
      <c r="G75" s="71">
        <v>0</v>
      </c>
      <c r="H75" s="71">
        <v>0</v>
      </c>
      <c r="I75" s="71">
        <v>0</v>
      </c>
      <c r="J75" s="71">
        <v>3.62</v>
      </c>
      <c r="K75" s="71">
        <v>3.43</v>
      </c>
    </row>
    <row r="76" spans="1:11" ht="15" customHeight="1" x14ac:dyDescent="0.2">
      <c r="A76" s="68" t="s">
        <v>196</v>
      </c>
      <c r="B76" s="71">
        <v>0</v>
      </c>
      <c r="C76" s="71">
        <v>0</v>
      </c>
      <c r="D76" s="71">
        <v>0</v>
      </c>
      <c r="E76" s="71">
        <v>0</v>
      </c>
      <c r="F76" s="71">
        <f t="shared" si="24"/>
        <v>0</v>
      </c>
      <c r="G76" s="71">
        <v>0</v>
      </c>
      <c r="H76" s="71">
        <v>0</v>
      </c>
      <c r="I76" s="71">
        <v>0</v>
      </c>
      <c r="J76" s="71">
        <v>-0.04</v>
      </c>
      <c r="K76" s="71">
        <v>-0.03</v>
      </c>
    </row>
    <row r="77" spans="1:11" ht="15" customHeight="1" x14ac:dyDescent="0.2">
      <c r="A77" s="68" t="s">
        <v>42</v>
      </c>
      <c r="B77" s="71">
        <v>0</v>
      </c>
      <c r="C77" s="71">
        <v>0</v>
      </c>
      <c r="D77" s="71">
        <v>0</v>
      </c>
      <c r="E77" s="71">
        <v>0</v>
      </c>
      <c r="F77" s="71">
        <f t="shared" si="24"/>
        <v>0</v>
      </c>
      <c r="G77" s="71">
        <v>0</v>
      </c>
      <c r="H77" s="71">
        <v>0</v>
      </c>
      <c r="I77" s="71">
        <v>0</v>
      </c>
      <c r="J77" s="71">
        <v>-0.01</v>
      </c>
      <c r="K77" s="71">
        <v>-0.01</v>
      </c>
    </row>
    <row r="78" spans="1:11" ht="15" customHeight="1" thickBot="1" x14ac:dyDescent="0.25">
      <c r="A78" s="57" t="s">
        <v>224</v>
      </c>
      <c r="B78" s="72">
        <f>SUM(B68:B77)</f>
        <v>0.52</v>
      </c>
      <c r="C78" s="72">
        <f t="shared" ref="C78:K78" si="25">SUM(C68:C77)</f>
        <v>0.51</v>
      </c>
      <c r="D78" s="72">
        <f t="shared" si="25"/>
        <v>0.59</v>
      </c>
      <c r="E78" s="72">
        <f t="shared" si="25"/>
        <v>2.0300000000000002</v>
      </c>
      <c r="F78" s="72">
        <f t="shared" si="25"/>
        <v>3.61</v>
      </c>
      <c r="G78" s="72">
        <f t="shared" si="25"/>
        <v>0.65</v>
      </c>
      <c r="H78" s="72">
        <f t="shared" si="25"/>
        <v>0.39</v>
      </c>
      <c r="I78" s="72">
        <f t="shared" si="25"/>
        <v>0.47</v>
      </c>
      <c r="J78" s="72">
        <f t="shared" si="25"/>
        <v>2.1599999999999997</v>
      </c>
      <c r="K78" s="72">
        <f t="shared" si="25"/>
        <v>3.5900000000000003</v>
      </c>
    </row>
    <row r="79" spans="1:11" ht="15" customHeight="1" thickTop="1" x14ac:dyDescent="0.2">
      <c r="A79" s="61"/>
      <c r="B79" s="67"/>
      <c r="C79" s="67"/>
      <c r="D79" s="67"/>
      <c r="E79" s="67"/>
      <c r="F79" s="67"/>
      <c r="G79" s="67"/>
      <c r="H79" s="67"/>
      <c r="I79" s="67"/>
      <c r="J79" s="67"/>
      <c r="K79" s="67"/>
    </row>
    <row r="80" spans="1:11" ht="15" customHeight="1" x14ac:dyDescent="0.2">
      <c r="A80" s="56" t="s">
        <v>187</v>
      </c>
      <c r="B80" s="66"/>
      <c r="C80" s="66"/>
      <c r="D80" s="66"/>
      <c r="E80" s="66"/>
      <c r="F80" s="66"/>
      <c r="G80" s="66"/>
      <c r="H80" s="66"/>
      <c r="I80" s="66"/>
      <c r="J80" s="66"/>
      <c r="K80" s="66"/>
    </row>
    <row r="81" spans="1:11" ht="15" customHeight="1" x14ac:dyDescent="0.2">
      <c r="A81" s="57" t="s">
        <v>211</v>
      </c>
      <c r="B81" s="36">
        <f>'A - Income Statement'!B36</f>
        <v>202</v>
      </c>
      <c r="C81" s="36">
        <f>'A - Income Statement'!C36</f>
        <v>195</v>
      </c>
      <c r="D81" s="36">
        <f>'A - Income Statement'!D36</f>
        <v>229</v>
      </c>
      <c r="E81" s="36">
        <f>'A - Income Statement'!E36</f>
        <v>658</v>
      </c>
      <c r="F81" s="36">
        <f>'A - Income Statement'!F36</f>
        <v>1284</v>
      </c>
      <c r="G81" s="36">
        <f>'A - Income Statement'!G36</f>
        <v>212</v>
      </c>
      <c r="H81" s="36">
        <f>'A - Income Statement'!H36</f>
        <v>128</v>
      </c>
      <c r="I81" s="36">
        <f>'A - Income Statement'!I36</f>
        <v>156</v>
      </c>
      <c r="J81" s="36">
        <f>'A - Income Statement'!J36</f>
        <v>-1819</v>
      </c>
      <c r="K81" s="36">
        <f>'A - Income Statement'!K36</f>
        <v>-1323</v>
      </c>
    </row>
    <row r="82" spans="1:11" ht="15" customHeight="1" x14ac:dyDescent="0.2">
      <c r="A82" s="58" t="s">
        <v>22</v>
      </c>
      <c r="B82" s="73"/>
      <c r="C82" s="73"/>
      <c r="D82" s="73"/>
      <c r="E82" s="73"/>
      <c r="F82" s="73"/>
      <c r="G82" s="73"/>
      <c r="H82" s="73"/>
      <c r="I82" s="73"/>
      <c r="J82" s="73"/>
      <c r="K82" s="73"/>
    </row>
    <row r="83" spans="1:11" ht="15" customHeight="1" x14ac:dyDescent="0.2">
      <c r="A83" s="74" t="s">
        <v>182</v>
      </c>
      <c r="B83" s="59">
        <f>B57</f>
        <v>0</v>
      </c>
      <c r="C83" s="59">
        <f t="shared" ref="C83:F83" si="26">C57</f>
        <v>0</v>
      </c>
      <c r="D83" s="59">
        <f t="shared" si="26"/>
        <v>0</v>
      </c>
      <c r="E83" s="59">
        <f t="shared" si="26"/>
        <v>6</v>
      </c>
      <c r="F83" s="59">
        <f t="shared" si="26"/>
        <v>6</v>
      </c>
      <c r="G83" s="59">
        <f>G57</f>
        <v>0</v>
      </c>
      <c r="H83" s="59">
        <f t="shared" ref="H83:K83" si="27">H57</f>
        <v>0</v>
      </c>
      <c r="I83" s="59">
        <f t="shared" si="27"/>
        <v>0</v>
      </c>
      <c r="J83" s="59">
        <f t="shared" si="27"/>
        <v>12</v>
      </c>
      <c r="K83" s="59">
        <f t="shared" si="27"/>
        <v>12</v>
      </c>
    </row>
    <row r="84" spans="1:11" ht="15" customHeight="1" x14ac:dyDescent="0.2">
      <c r="A84" s="74" t="s">
        <v>193</v>
      </c>
      <c r="B84" s="59">
        <f t="shared" ref="B84:F90" si="28">B58</f>
        <v>0</v>
      </c>
      <c r="C84" s="59">
        <f t="shared" si="28"/>
        <v>0</v>
      </c>
      <c r="D84" s="59">
        <f t="shared" si="28"/>
        <v>0</v>
      </c>
      <c r="E84" s="59">
        <f t="shared" si="28"/>
        <v>0</v>
      </c>
      <c r="F84" s="59">
        <f t="shared" si="28"/>
        <v>0</v>
      </c>
      <c r="G84" s="59">
        <f t="shared" ref="G84:K84" si="29">G58</f>
        <v>0</v>
      </c>
      <c r="H84" s="59">
        <f t="shared" si="29"/>
        <v>0</v>
      </c>
      <c r="I84" s="59">
        <f t="shared" si="29"/>
        <v>0</v>
      </c>
      <c r="J84" s="59">
        <f t="shared" si="29"/>
        <v>33</v>
      </c>
      <c r="K84" s="59">
        <f t="shared" si="29"/>
        <v>33</v>
      </c>
    </row>
    <row r="85" spans="1:11" ht="15" customHeight="1" x14ac:dyDescent="0.2">
      <c r="A85" s="74" t="s">
        <v>179</v>
      </c>
      <c r="B85" s="59">
        <f t="shared" si="28"/>
        <v>0</v>
      </c>
      <c r="C85" s="59">
        <f t="shared" si="28"/>
        <v>0</v>
      </c>
      <c r="D85" s="59">
        <f t="shared" si="28"/>
        <v>0</v>
      </c>
      <c r="E85" s="59">
        <f t="shared" si="28"/>
        <v>85</v>
      </c>
      <c r="F85" s="59">
        <f t="shared" si="28"/>
        <v>85</v>
      </c>
      <c r="G85" s="59">
        <f t="shared" ref="G85:K85" si="30">G59</f>
        <v>3</v>
      </c>
      <c r="H85" s="59">
        <f t="shared" si="30"/>
        <v>0</v>
      </c>
      <c r="I85" s="59">
        <f t="shared" si="30"/>
        <v>0</v>
      </c>
      <c r="J85" s="59">
        <f t="shared" si="30"/>
        <v>21</v>
      </c>
      <c r="K85" s="59">
        <f t="shared" si="30"/>
        <v>24</v>
      </c>
    </row>
    <row r="86" spans="1:11" ht="15" customHeight="1" x14ac:dyDescent="0.2">
      <c r="A86" s="74" t="s">
        <v>180</v>
      </c>
      <c r="B86" s="59">
        <f t="shared" si="28"/>
        <v>0</v>
      </c>
      <c r="C86" s="59">
        <f t="shared" si="28"/>
        <v>0</v>
      </c>
      <c r="D86" s="59">
        <f t="shared" si="28"/>
        <v>0</v>
      </c>
      <c r="E86" s="59">
        <f t="shared" si="28"/>
        <v>0</v>
      </c>
      <c r="F86" s="59">
        <f t="shared" si="28"/>
        <v>0</v>
      </c>
      <c r="G86" s="59">
        <f t="shared" ref="G86:K86" si="31">G60</f>
        <v>0</v>
      </c>
      <c r="H86" s="59">
        <f t="shared" si="31"/>
        <v>0</v>
      </c>
      <c r="I86" s="59">
        <f t="shared" si="31"/>
        <v>0</v>
      </c>
      <c r="J86" s="59">
        <f t="shared" si="31"/>
        <v>1180</v>
      </c>
      <c r="K86" s="59">
        <f t="shared" si="31"/>
        <v>1180</v>
      </c>
    </row>
    <row r="87" spans="1:11" ht="15" customHeight="1" x14ac:dyDescent="0.2">
      <c r="A87" s="74" t="s">
        <v>38</v>
      </c>
      <c r="B87" s="59">
        <f t="shared" si="28"/>
        <v>0</v>
      </c>
      <c r="C87" s="59">
        <f t="shared" si="28"/>
        <v>0</v>
      </c>
      <c r="D87" s="59">
        <f t="shared" si="28"/>
        <v>0</v>
      </c>
      <c r="E87" s="59">
        <f t="shared" si="28"/>
        <v>0</v>
      </c>
      <c r="F87" s="59">
        <f t="shared" si="28"/>
        <v>0</v>
      </c>
      <c r="G87" s="59">
        <f t="shared" ref="G87:K87" si="32">G61</f>
        <v>0</v>
      </c>
      <c r="H87" s="59">
        <f t="shared" si="32"/>
        <v>0</v>
      </c>
      <c r="I87" s="59">
        <f t="shared" si="32"/>
        <v>0</v>
      </c>
      <c r="J87" s="59">
        <f t="shared" si="32"/>
        <v>-48</v>
      </c>
      <c r="K87" s="59">
        <f t="shared" si="32"/>
        <v>-48</v>
      </c>
    </row>
    <row r="88" spans="1:11" ht="15" customHeight="1" x14ac:dyDescent="0.2">
      <c r="A88" s="74" t="s">
        <v>181</v>
      </c>
      <c r="B88" s="59">
        <f t="shared" si="28"/>
        <v>0</v>
      </c>
      <c r="C88" s="59">
        <f t="shared" si="28"/>
        <v>0</v>
      </c>
      <c r="D88" s="59">
        <f t="shared" si="28"/>
        <v>0</v>
      </c>
      <c r="E88" s="59">
        <f t="shared" si="28"/>
        <v>0</v>
      </c>
      <c r="F88" s="59">
        <f t="shared" si="28"/>
        <v>0</v>
      </c>
      <c r="G88" s="59">
        <f t="shared" ref="G88:K88" si="33">G62</f>
        <v>0</v>
      </c>
      <c r="H88" s="59">
        <f t="shared" si="33"/>
        <v>0</v>
      </c>
      <c r="I88" s="59">
        <f t="shared" si="33"/>
        <v>0</v>
      </c>
      <c r="J88" s="59">
        <f t="shared" si="33"/>
        <v>1303</v>
      </c>
      <c r="K88" s="59">
        <f t="shared" si="33"/>
        <v>1303</v>
      </c>
    </row>
    <row r="89" spans="1:11" ht="15" customHeight="1" x14ac:dyDescent="0.2">
      <c r="A89" s="74" t="s">
        <v>194</v>
      </c>
      <c r="B89" s="59">
        <f t="shared" si="28"/>
        <v>0</v>
      </c>
      <c r="C89" s="59">
        <f t="shared" si="28"/>
        <v>0</v>
      </c>
      <c r="D89" s="59">
        <f t="shared" si="28"/>
        <v>0</v>
      </c>
      <c r="E89" s="59">
        <f t="shared" si="28"/>
        <v>0</v>
      </c>
      <c r="F89" s="59">
        <f t="shared" si="28"/>
        <v>0</v>
      </c>
      <c r="G89" s="59">
        <f t="shared" ref="G89:K89" si="34">G63</f>
        <v>0</v>
      </c>
      <c r="H89" s="59">
        <f t="shared" si="34"/>
        <v>0</v>
      </c>
      <c r="I89" s="59">
        <f t="shared" si="34"/>
        <v>0</v>
      </c>
      <c r="J89" s="59">
        <f t="shared" si="34"/>
        <v>-13</v>
      </c>
      <c r="K89" s="59">
        <f t="shared" si="34"/>
        <v>-13</v>
      </c>
    </row>
    <row r="90" spans="1:11" ht="15" customHeight="1" x14ac:dyDescent="0.2">
      <c r="A90" s="74" t="s">
        <v>39</v>
      </c>
      <c r="B90" s="59">
        <f t="shared" si="28"/>
        <v>0</v>
      </c>
      <c r="C90" s="59">
        <f t="shared" si="28"/>
        <v>0</v>
      </c>
      <c r="D90" s="59">
        <f t="shared" si="28"/>
        <v>0</v>
      </c>
      <c r="E90" s="59">
        <f t="shared" si="28"/>
        <v>0</v>
      </c>
      <c r="F90" s="59">
        <f t="shared" si="28"/>
        <v>0</v>
      </c>
      <c r="G90" s="59">
        <f t="shared" ref="G90:K90" si="35">G64</f>
        <v>0</v>
      </c>
      <c r="H90" s="59">
        <f t="shared" si="35"/>
        <v>0</v>
      </c>
      <c r="I90" s="59">
        <f t="shared" si="35"/>
        <v>0</v>
      </c>
      <c r="J90" s="59">
        <f t="shared" si="35"/>
        <v>-3</v>
      </c>
      <c r="K90" s="59">
        <f t="shared" si="35"/>
        <v>-3</v>
      </c>
    </row>
    <row r="91" spans="1:11" ht="15" customHeight="1" x14ac:dyDescent="0.2">
      <c r="A91" s="58" t="s">
        <v>23</v>
      </c>
      <c r="B91" s="59"/>
      <c r="C91" s="59"/>
      <c r="D91" s="59"/>
      <c r="E91" s="59"/>
      <c r="F91" s="59"/>
      <c r="G91" s="59"/>
      <c r="H91" s="59"/>
      <c r="I91" s="59"/>
      <c r="J91" s="59"/>
      <c r="K91" s="59"/>
    </row>
    <row r="92" spans="1:11" ht="15" customHeight="1" x14ac:dyDescent="0.2">
      <c r="A92" s="74" t="s">
        <v>182</v>
      </c>
      <c r="B92" s="59">
        <v>0</v>
      </c>
      <c r="C92" s="59">
        <v>0</v>
      </c>
      <c r="D92" s="59">
        <v>0</v>
      </c>
      <c r="E92" s="59">
        <v>10</v>
      </c>
      <c r="F92" s="59">
        <f t="shared" ref="F92:F94" si="36">SUM(B92:E92)</f>
        <v>10</v>
      </c>
      <c r="G92" s="59">
        <v>0</v>
      </c>
      <c r="H92" s="59">
        <v>0</v>
      </c>
      <c r="I92" s="59">
        <v>0</v>
      </c>
      <c r="J92" s="59">
        <v>8</v>
      </c>
      <c r="K92" s="59">
        <f t="shared" ref="K92:K94" si="37">SUM(G92:J92)</f>
        <v>8</v>
      </c>
    </row>
    <row r="93" spans="1:11" ht="15" customHeight="1" x14ac:dyDescent="0.2">
      <c r="A93" s="74" t="s">
        <v>179</v>
      </c>
      <c r="B93" s="59">
        <v>0</v>
      </c>
      <c r="C93" s="59">
        <v>0</v>
      </c>
      <c r="D93" s="59">
        <v>0</v>
      </c>
      <c r="E93" s="59">
        <v>26</v>
      </c>
      <c r="F93" s="59">
        <f t="shared" si="36"/>
        <v>26</v>
      </c>
      <c r="G93" s="59">
        <v>19</v>
      </c>
      <c r="H93" s="59">
        <v>1</v>
      </c>
      <c r="I93" s="59">
        <v>12</v>
      </c>
      <c r="J93" s="59">
        <v>163</v>
      </c>
      <c r="K93" s="59">
        <f t="shared" si="37"/>
        <v>195</v>
      </c>
    </row>
    <row r="94" spans="1:11" ht="15" customHeight="1" x14ac:dyDescent="0.2">
      <c r="A94" s="74" t="s">
        <v>39</v>
      </c>
      <c r="B94" s="59">
        <v>0</v>
      </c>
      <c r="C94" s="59">
        <v>0</v>
      </c>
      <c r="D94" s="59">
        <v>0</v>
      </c>
      <c r="E94" s="59">
        <v>0</v>
      </c>
      <c r="F94" s="59">
        <f t="shared" si="36"/>
        <v>0</v>
      </c>
      <c r="G94" s="59">
        <v>0</v>
      </c>
      <c r="H94" s="59">
        <v>0</v>
      </c>
      <c r="I94" s="59">
        <v>0</v>
      </c>
      <c r="J94" s="59">
        <v>-85</v>
      </c>
      <c r="K94" s="59">
        <f t="shared" si="37"/>
        <v>-85</v>
      </c>
    </row>
    <row r="95" spans="1:11" ht="15" customHeight="1" thickBot="1" x14ac:dyDescent="0.25">
      <c r="A95" s="57" t="s">
        <v>40</v>
      </c>
      <c r="B95" s="60">
        <f>SUM(B81:B94)</f>
        <v>202</v>
      </c>
      <c r="C95" s="60">
        <f t="shared" ref="C95:K95" si="38">SUM(C81:C94)</f>
        <v>195</v>
      </c>
      <c r="D95" s="60">
        <f t="shared" si="38"/>
        <v>229</v>
      </c>
      <c r="E95" s="60">
        <f t="shared" si="38"/>
        <v>785</v>
      </c>
      <c r="F95" s="60">
        <f t="shared" si="38"/>
        <v>1411</v>
      </c>
      <c r="G95" s="60">
        <f t="shared" si="38"/>
        <v>234</v>
      </c>
      <c r="H95" s="60">
        <f t="shared" si="38"/>
        <v>129</v>
      </c>
      <c r="I95" s="60">
        <f t="shared" si="38"/>
        <v>168</v>
      </c>
      <c r="J95" s="60">
        <f t="shared" si="38"/>
        <v>752</v>
      </c>
      <c r="K95" s="60">
        <f t="shared" si="38"/>
        <v>1283</v>
      </c>
    </row>
    <row r="96" spans="1:11" ht="15" customHeight="1" thickTop="1" x14ac:dyDescent="0.2">
      <c r="A96" s="61"/>
      <c r="B96" s="66"/>
      <c r="C96" s="66"/>
      <c r="D96" s="66"/>
      <c r="E96" s="66"/>
      <c r="F96" s="66"/>
      <c r="G96" s="66"/>
      <c r="H96" s="66"/>
      <c r="I96" s="66"/>
      <c r="J96" s="66"/>
      <c r="K96" s="66"/>
    </row>
    <row r="97" spans="1:11" ht="15" customHeight="1" x14ac:dyDescent="0.2">
      <c r="A97" s="56" t="s">
        <v>187</v>
      </c>
      <c r="B97" s="66"/>
      <c r="C97" s="66"/>
      <c r="D97" s="66"/>
      <c r="E97" s="66"/>
      <c r="F97" s="66"/>
      <c r="G97" s="66"/>
      <c r="H97" s="66"/>
      <c r="I97" s="66"/>
      <c r="J97" s="66"/>
      <c r="K97" s="66"/>
    </row>
    <row r="98" spans="1:11" ht="15" customHeight="1" x14ac:dyDescent="0.2">
      <c r="A98" s="57" t="s">
        <v>188</v>
      </c>
      <c r="B98" s="70">
        <f>'A - Income Statement'!B46</f>
        <v>0.47000000000000003</v>
      </c>
      <c r="C98" s="70">
        <f>'A - Income Statement'!C46</f>
        <v>0.46</v>
      </c>
      <c r="D98" s="70">
        <f>'A - Income Statement'!D46</f>
        <v>0.55999999999999994</v>
      </c>
      <c r="E98" s="70">
        <f>'A - Income Statement'!E46</f>
        <v>1.6300000000000001</v>
      </c>
      <c r="F98" s="70">
        <f>'A - Income Statement'!F46</f>
        <v>3.08</v>
      </c>
      <c r="G98" s="70">
        <f>'A - Income Statement'!G46</f>
        <v>0.53</v>
      </c>
      <c r="H98" s="70">
        <f>'A - Income Statement'!H46</f>
        <v>0.34</v>
      </c>
      <c r="I98" s="70">
        <f>'A - Income Statement'!I46</f>
        <v>0.42</v>
      </c>
      <c r="J98" s="70">
        <f>'A - Income Statement'!J46</f>
        <v>-5.17</v>
      </c>
      <c r="K98" s="70">
        <f>'A - Income Statement'!K46</f>
        <v>-3.57</v>
      </c>
    </row>
    <row r="99" spans="1:11" ht="15" customHeight="1" x14ac:dyDescent="0.2">
      <c r="A99" s="68" t="s">
        <v>189</v>
      </c>
      <c r="B99" s="70" t="s">
        <v>171</v>
      </c>
      <c r="C99" s="70" t="s">
        <v>171</v>
      </c>
      <c r="D99" s="70" t="s">
        <v>171</v>
      </c>
      <c r="E99" s="70" t="s">
        <v>171</v>
      </c>
      <c r="F99" s="70" t="s">
        <v>171</v>
      </c>
      <c r="G99" s="70" t="s">
        <v>171</v>
      </c>
      <c r="H99" s="70" t="s">
        <v>171</v>
      </c>
      <c r="I99" s="70" t="s">
        <v>171</v>
      </c>
      <c r="J99" s="75">
        <v>0.12</v>
      </c>
      <c r="K99" s="75">
        <v>0.1</v>
      </c>
    </row>
    <row r="100" spans="1:11" ht="15" customHeight="1" x14ac:dyDescent="0.2">
      <c r="A100" s="68" t="s">
        <v>22</v>
      </c>
      <c r="B100" s="70"/>
      <c r="C100" s="70"/>
      <c r="D100" s="70"/>
      <c r="E100" s="70"/>
      <c r="F100" s="70"/>
      <c r="G100" s="70"/>
      <c r="H100" s="70"/>
      <c r="I100" s="70"/>
      <c r="J100" s="70"/>
      <c r="K100" s="70"/>
    </row>
    <row r="101" spans="1:11" ht="15" customHeight="1" x14ac:dyDescent="0.2">
      <c r="A101" s="74" t="s">
        <v>183</v>
      </c>
      <c r="B101" s="71">
        <f>B70</f>
        <v>0</v>
      </c>
      <c r="C101" s="71">
        <f t="shared" ref="C101:K101" si="39">C70</f>
        <v>0</v>
      </c>
      <c r="D101" s="71">
        <f t="shared" si="39"/>
        <v>0</v>
      </c>
      <c r="E101" s="71">
        <f t="shared" si="39"/>
        <v>0.01</v>
      </c>
      <c r="F101" s="71">
        <f t="shared" si="39"/>
        <v>0.01</v>
      </c>
      <c r="G101" s="71">
        <f t="shared" si="39"/>
        <v>0</v>
      </c>
      <c r="H101" s="71">
        <f t="shared" si="39"/>
        <v>0</v>
      </c>
      <c r="I101" s="71">
        <f t="shared" si="39"/>
        <v>0</v>
      </c>
      <c r="J101" s="71">
        <f t="shared" si="39"/>
        <v>0.04</v>
      </c>
      <c r="K101" s="71">
        <f t="shared" si="39"/>
        <v>0.03</v>
      </c>
    </row>
    <row r="102" spans="1:11" ht="15" customHeight="1" x14ac:dyDescent="0.2">
      <c r="A102" s="74" t="s">
        <v>195</v>
      </c>
      <c r="B102" s="71">
        <f t="shared" ref="B102:K108" si="40">B71</f>
        <v>0</v>
      </c>
      <c r="C102" s="71">
        <f t="shared" si="40"/>
        <v>0</v>
      </c>
      <c r="D102" s="71">
        <f t="shared" si="40"/>
        <v>0</v>
      </c>
      <c r="E102" s="71">
        <f t="shared" si="40"/>
        <v>0</v>
      </c>
      <c r="F102" s="71">
        <f t="shared" si="40"/>
        <v>0</v>
      </c>
      <c r="G102" s="71">
        <f t="shared" si="40"/>
        <v>0</v>
      </c>
      <c r="H102" s="71">
        <f t="shared" si="40"/>
        <v>0</v>
      </c>
      <c r="I102" s="71">
        <f t="shared" si="40"/>
        <v>0</v>
      </c>
      <c r="J102" s="71">
        <f t="shared" si="40"/>
        <v>0.09</v>
      </c>
      <c r="K102" s="71">
        <f t="shared" si="40"/>
        <v>0.09</v>
      </c>
    </row>
    <row r="103" spans="1:11" ht="15" customHeight="1" x14ac:dyDescent="0.2">
      <c r="A103" s="74" t="s">
        <v>184</v>
      </c>
      <c r="B103" s="71">
        <f t="shared" si="40"/>
        <v>0</v>
      </c>
      <c r="C103" s="71">
        <f t="shared" si="40"/>
        <v>0</v>
      </c>
      <c r="D103" s="71">
        <f t="shared" si="40"/>
        <v>0</v>
      </c>
      <c r="E103" s="71">
        <f t="shared" si="40"/>
        <v>0.21</v>
      </c>
      <c r="F103" s="71">
        <f t="shared" si="40"/>
        <v>0.21</v>
      </c>
      <c r="G103" s="71">
        <f t="shared" si="40"/>
        <v>0.01</v>
      </c>
      <c r="H103" s="71">
        <f t="shared" si="40"/>
        <v>0</v>
      </c>
      <c r="I103" s="71">
        <f t="shared" si="40"/>
        <v>0</v>
      </c>
      <c r="J103" s="71">
        <f t="shared" si="40"/>
        <v>0.06</v>
      </c>
      <c r="K103" s="71">
        <f t="shared" si="40"/>
        <v>0.06</v>
      </c>
    </row>
    <row r="104" spans="1:11" ht="15" customHeight="1" x14ac:dyDescent="0.2">
      <c r="A104" s="74" t="s">
        <v>185</v>
      </c>
      <c r="B104" s="71">
        <f t="shared" si="40"/>
        <v>0</v>
      </c>
      <c r="C104" s="71">
        <f t="shared" si="40"/>
        <v>0</v>
      </c>
      <c r="D104" s="71">
        <f t="shared" si="40"/>
        <v>0</v>
      </c>
      <c r="E104" s="71">
        <f t="shared" si="40"/>
        <v>0</v>
      </c>
      <c r="F104" s="71">
        <f t="shared" si="40"/>
        <v>0</v>
      </c>
      <c r="G104" s="71">
        <f t="shared" si="40"/>
        <v>0</v>
      </c>
      <c r="H104" s="71">
        <f t="shared" si="40"/>
        <v>0</v>
      </c>
      <c r="I104" s="71">
        <f t="shared" si="40"/>
        <v>0</v>
      </c>
      <c r="J104" s="71">
        <f t="shared" si="40"/>
        <v>3.28</v>
      </c>
      <c r="K104" s="71">
        <f t="shared" si="40"/>
        <v>3.11</v>
      </c>
    </row>
    <row r="105" spans="1:11" ht="15" customHeight="1" x14ac:dyDescent="0.2">
      <c r="A105" s="74" t="s">
        <v>41</v>
      </c>
      <c r="B105" s="71">
        <f t="shared" si="40"/>
        <v>0</v>
      </c>
      <c r="C105" s="71">
        <f t="shared" si="40"/>
        <v>0</v>
      </c>
      <c r="D105" s="71">
        <f t="shared" si="40"/>
        <v>0</v>
      </c>
      <c r="E105" s="71">
        <f t="shared" si="40"/>
        <v>0</v>
      </c>
      <c r="F105" s="71">
        <f t="shared" si="40"/>
        <v>0</v>
      </c>
      <c r="G105" s="71">
        <f t="shared" si="40"/>
        <v>0</v>
      </c>
      <c r="H105" s="71">
        <f t="shared" si="40"/>
        <v>0</v>
      </c>
      <c r="I105" s="71">
        <f t="shared" si="40"/>
        <v>0</v>
      </c>
      <c r="J105" s="71">
        <f t="shared" si="40"/>
        <v>-0.13</v>
      </c>
      <c r="K105" s="71">
        <f t="shared" si="40"/>
        <v>-0.13</v>
      </c>
    </row>
    <row r="106" spans="1:11" ht="15" customHeight="1" x14ac:dyDescent="0.2">
      <c r="A106" s="74" t="s">
        <v>186</v>
      </c>
      <c r="B106" s="71">
        <f t="shared" si="40"/>
        <v>0</v>
      </c>
      <c r="C106" s="71">
        <f t="shared" si="40"/>
        <v>0</v>
      </c>
      <c r="D106" s="71">
        <f t="shared" si="40"/>
        <v>0</v>
      </c>
      <c r="E106" s="71">
        <f t="shared" si="40"/>
        <v>0</v>
      </c>
      <c r="F106" s="71">
        <f t="shared" si="40"/>
        <v>0</v>
      </c>
      <c r="G106" s="71">
        <f t="shared" si="40"/>
        <v>0</v>
      </c>
      <c r="H106" s="71">
        <f t="shared" si="40"/>
        <v>0</v>
      </c>
      <c r="I106" s="71">
        <f t="shared" si="40"/>
        <v>0</v>
      </c>
      <c r="J106" s="71">
        <f t="shared" si="40"/>
        <v>3.62</v>
      </c>
      <c r="K106" s="71">
        <f t="shared" si="40"/>
        <v>3.43</v>
      </c>
    </row>
    <row r="107" spans="1:11" ht="15" customHeight="1" x14ac:dyDescent="0.2">
      <c r="A107" s="74" t="s">
        <v>196</v>
      </c>
      <c r="B107" s="71">
        <f t="shared" si="40"/>
        <v>0</v>
      </c>
      <c r="C107" s="71">
        <f t="shared" si="40"/>
        <v>0</v>
      </c>
      <c r="D107" s="71">
        <f t="shared" si="40"/>
        <v>0</v>
      </c>
      <c r="E107" s="71">
        <f t="shared" si="40"/>
        <v>0</v>
      </c>
      <c r="F107" s="71">
        <f t="shared" si="40"/>
        <v>0</v>
      </c>
      <c r="G107" s="71">
        <f t="shared" si="40"/>
        <v>0</v>
      </c>
      <c r="H107" s="71">
        <f t="shared" si="40"/>
        <v>0</v>
      </c>
      <c r="I107" s="71">
        <f t="shared" si="40"/>
        <v>0</v>
      </c>
      <c r="J107" s="71">
        <f t="shared" si="40"/>
        <v>-0.04</v>
      </c>
      <c r="K107" s="71">
        <f t="shared" si="40"/>
        <v>-0.03</v>
      </c>
    </row>
    <row r="108" spans="1:11" ht="15" customHeight="1" x14ac:dyDescent="0.2">
      <c r="A108" s="74" t="s">
        <v>42</v>
      </c>
      <c r="B108" s="71">
        <f t="shared" si="40"/>
        <v>0</v>
      </c>
      <c r="C108" s="71">
        <f t="shared" si="40"/>
        <v>0</v>
      </c>
      <c r="D108" s="71">
        <f t="shared" si="40"/>
        <v>0</v>
      </c>
      <c r="E108" s="71">
        <f t="shared" si="40"/>
        <v>0</v>
      </c>
      <c r="F108" s="71">
        <f t="shared" si="40"/>
        <v>0</v>
      </c>
      <c r="G108" s="71">
        <f t="shared" si="40"/>
        <v>0</v>
      </c>
      <c r="H108" s="71">
        <f t="shared" si="40"/>
        <v>0</v>
      </c>
      <c r="I108" s="71">
        <f t="shared" si="40"/>
        <v>0</v>
      </c>
      <c r="J108" s="71">
        <f t="shared" si="40"/>
        <v>-0.01</v>
      </c>
      <c r="K108" s="71">
        <f t="shared" si="40"/>
        <v>-0.01</v>
      </c>
    </row>
    <row r="109" spans="1:11" ht="15" customHeight="1" x14ac:dyDescent="0.2">
      <c r="A109" s="68" t="s">
        <v>23</v>
      </c>
      <c r="B109" s="71"/>
      <c r="C109" s="71"/>
      <c r="D109" s="71"/>
      <c r="E109" s="71"/>
      <c r="F109" s="71"/>
      <c r="G109" s="71"/>
      <c r="H109" s="71"/>
      <c r="I109" s="71"/>
      <c r="J109" s="71"/>
      <c r="K109" s="71"/>
    </row>
    <row r="110" spans="1:11" ht="15" customHeight="1" x14ac:dyDescent="0.2">
      <c r="A110" s="74" t="s">
        <v>183</v>
      </c>
      <c r="B110" s="71">
        <v>0</v>
      </c>
      <c r="C110" s="71">
        <v>0</v>
      </c>
      <c r="D110" s="71">
        <v>0</v>
      </c>
      <c r="E110" s="71">
        <v>0.03</v>
      </c>
      <c r="F110" s="71">
        <v>0.02</v>
      </c>
      <c r="G110" s="71">
        <v>0</v>
      </c>
      <c r="H110" s="71">
        <v>0</v>
      </c>
      <c r="I110" s="71">
        <v>0</v>
      </c>
      <c r="J110" s="71">
        <v>0.02</v>
      </c>
      <c r="K110" s="71">
        <v>0.02</v>
      </c>
    </row>
    <row r="111" spans="1:11" ht="15" customHeight="1" x14ac:dyDescent="0.2">
      <c r="A111" s="74" t="s">
        <v>184</v>
      </c>
      <c r="B111" s="71">
        <v>0</v>
      </c>
      <c r="C111" s="71">
        <v>0</v>
      </c>
      <c r="D111" s="71">
        <v>0</v>
      </c>
      <c r="E111" s="71">
        <v>0.06</v>
      </c>
      <c r="F111" s="71">
        <v>0.06</v>
      </c>
      <c r="G111" s="71">
        <v>0.05</v>
      </c>
      <c r="H111" s="71">
        <v>0</v>
      </c>
      <c r="I111" s="71">
        <v>0.04</v>
      </c>
      <c r="J111" s="71">
        <v>0.45</v>
      </c>
      <c r="K111" s="71">
        <v>0.52</v>
      </c>
    </row>
    <row r="112" spans="1:11" ht="15" customHeight="1" x14ac:dyDescent="0.2">
      <c r="A112" s="74" t="s">
        <v>42</v>
      </c>
      <c r="B112" s="71">
        <v>0</v>
      </c>
      <c r="C112" s="71">
        <v>0</v>
      </c>
      <c r="D112" s="71">
        <v>0</v>
      </c>
      <c r="E112" s="71">
        <v>0</v>
      </c>
      <c r="F112" s="71">
        <v>0</v>
      </c>
      <c r="G112" s="71">
        <v>0</v>
      </c>
      <c r="H112" s="71">
        <v>0</v>
      </c>
      <c r="I112" s="71">
        <v>0</v>
      </c>
      <c r="J112" s="71">
        <v>-0.24</v>
      </c>
      <c r="K112" s="71">
        <v>-0.23</v>
      </c>
    </row>
    <row r="113" spans="1:11" ht="15" customHeight="1" thickBot="1" x14ac:dyDescent="0.25">
      <c r="A113" s="57" t="s">
        <v>224</v>
      </c>
      <c r="B113" s="72">
        <f>SUM(B98:B112)</f>
        <v>0.47000000000000003</v>
      </c>
      <c r="C113" s="72">
        <f t="shared" ref="C113:K113" si="41">SUM(C98:C112)</f>
        <v>0.46</v>
      </c>
      <c r="D113" s="72">
        <f t="shared" si="41"/>
        <v>0.55999999999999994</v>
      </c>
      <c r="E113" s="72">
        <f t="shared" si="41"/>
        <v>1.9400000000000002</v>
      </c>
      <c r="F113" s="72">
        <f t="shared" si="41"/>
        <v>3.38</v>
      </c>
      <c r="G113" s="72">
        <f t="shared" si="41"/>
        <v>0.59000000000000008</v>
      </c>
      <c r="H113" s="72">
        <f t="shared" si="41"/>
        <v>0.34</v>
      </c>
      <c r="I113" s="72">
        <f t="shared" si="41"/>
        <v>0.45999999999999996</v>
      </c>
      <c r="J113" s="72">
        <f t="shared" si="41"/>
        <v>2.09</v>
      </c>
      <c r="K113" s="72">
        <f t="shared" si="41"/>
        <v>3.3900000000000006</v>
      </c>
    </row>
    <row r="114" spans="1:11" ht="15" customHeight="1" thickTop="1" x14ac:dyDescent="0.2">
      <c r="B114" s="76"/>
    </row>
    <row r="117" spans="1:11" ht="15" customHeight="1" x14ac:dyDescent="0.2">
      <c r="A117" s="26" t="s">
        <v>229</v>
      </c>
    </row>
  </sheetData>
  <mergeCells count="7">
    <mergeCell ref="B7:F7"/>
    <mergeCell ref="G7:K7"/>
    <mergeCell ref="A1:K1"/>
    <mergeCell ref="A2:K2"/>
    <mergeCell ref="A3:K3"/>
    <mergeCell ref="A4:K4"/>
    <mergeCell ref="A5:K5"/>
  </mergeCells>
  <printOptions horizontalCentered="1"/>
  <pageMargins left="0.28999999999999998" right="0.28999999999999998" top="0.26" bottom="0.17" header="0.3" footer="0.3"/>
  <pageSetup scale="58" orientation="landscape" r:id="rId1"/>
  <headerFooter>
    <oddFooter>&amp;C&amp;P of &amp;N</oddFooter>
  </headerFooter>
  <rowBreaks count="1" manualBreakCount="1">
    <brk id="66" max="16383" man="1"/>
  </rowBreaks>
  <ignoredErrors>
    <ignoredError sqref="K25" formulaRange="1"/>
    <ignoredError sqref="F1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2"/>
  <sheetViews>
    <sheetView showGridLines="0" zoomScaleNormal="100" workbookViewId="0">
      <selection sqref="A1:K1"/>
    </sheetView>
  </sheetViews>
  <sheetFormatPr defaultRowHeight="15" customHeight="1" x14ac:dyDescent="0.2"/>
  <cols>
    <col min="1" max="1" width="42.42578125" style="2" customWidth="1"/>
    <col min="2" max="10" width="10.5703125" style="2" customWidth="1"/>
    <col min="11" max="11" width="12" style="2" customWidth="1"/>
    <col min="12" max="259" width="9.140625" style="2"/>
    <col min="260" max="260" width="40.85546875" style="2" customWidth="1"/>
    <col min="261" max="262" width="12.140625" style="2" customWidth="1"/>
    <col min="263" max="263" width="9.140625" style="2"/>
    <col min="264" max="265" width="12.140625" style="2" customWidth="1"/>
    <col min="266" max="515" width="9.140625" style="2"/>
    <col min="516" max="516" width="40.85546875" style="2" customWidth="1"/>
    <col min="517" max="518" width="12.140625" style="2" customWidth="1"/>
    <col min="519" max="519" width="9.140625" style="2"/>
    <col min="520" max="521" width="12.140625" style="2" customWidth="1"/>
    <col min="522" max="771" width="9.140625" style="2"/>
    <col min="772" max="772" width="40.85546875" style="2" customWidth="1"/>
    <col min="773" max="774" width="12.140625" style="2" customWidth="1"/>
    <col min="775" max="775" width="9.140625" style="2"/>
    <col min="776" max="777" width="12.140625" style="2" customWidth="1"/>
    <col min="778" max="1027" width="9.140625" style="2"/>
    <col min="1028" max="1028" width="40.85546875" style="2" customWidth="1"/>
    <col min="1029" max="1030" width="12.140625" style="2" customWidth="1"/>
    <col min="1031" max="1031" width="9.140625" style="2"/>
    <col min="1032" max="1033" width="12.140625" style="2" customWidth="1"/>
    <col min="1034" max="1283" width="9.140625" style="2"/>
    <col min="1284" max="1284" width="40.85546875" style="2" customWidth="1"/>
    <col min="1285" max="1286" width="12.140625" style="2" customWidth="1"/>
    <col min="1287" max="1287" width="9.140625" style="2"/>
    <col min="1288" max="1289" width="12.140625" style="2" customWidth="1"/>
    <col min="1290" max="1539" width="9.140625" style="2"/>
    <col min="1540" max="1540" width="40.85546875" style="2" customWidth="1"/>
    <col min="1541" max="1542" width="12.140625" style="2" customWidth="1"/>
    <col min="1543" max="1543" width="9.140625" style="2"/>
    <col min="1544" max="1545" width="12.140625" style="2" customWidth="1"/>
    <col min="1546" max="1795" width="9.140625" style="2"/>
    <col min="1796" max="1796" width="40.85546875" style="2" customWidth="1"/>
    <col min="1797" max="1798" width="12.140625" style="2" customWidth="1"/>
    <col min="1799" max="1799" width="9.140625" style="2"/>
    <col min="1800" max="1801" width="12.140625" style="2" customWidth="1"/>
    <col min="1802" max="2051" width="9.140625" style="2"/>
    <col min="2052" max="2052" width="40.85546875" style="2" customWidth="1"/>
    <col min="2053" max="2054" width="12.140625" style="2" customWidth="1"/>
    <col min="2055" max="2055" width="9.140625" style="2"/>
    <col min="2056" max="2057" width="12.140625" style="2" customWidth="1"/>
    <col min="2058" max="2307" width="9.140625" style="2"/>
    <col min="2308" max="2308" width="40.85546875" style="2" customWidth="1"/>
    <col min="2309" max="2310" width="12.140625" style="2" customWidth="1"/>
    <col min="2311" max="2311" width="9.140625" style="2"/>
    <col min="2312" max="2313" width="12.140625" style="2" customWidth="1"/>
    <col min="2314" max="2563" width="9.140625" style="2"/>
    <col min="2564" max="2564" width="40.85546875" style="2" customWidth="1"/>
    <col min="2565" max="2566" width="12.140625" style="2" customWidth="1"/>
    <col min="2567" max="2567" width="9.140625" style="2"/>
    <col min="2568" max="2569" width="12.140625" style="2" customWidth="1"/>
    <col min="2570" max="2819" width="9.140625" style="2"/>
    <col min="2820" max="2820" width="40.85546875" style="2" customWidth="1"/>
    <col min="2821" max="2822" width="12.140625" style="2" customWidth="1"/>
    <col min="2823" max="2823" width="9.140625" style="2"/>
    <col min="2824" max="2825" width="12.140625" style="2" customWidth="1"/>
    <col min="2826" max="3075" width="9.140625" style="2"/>
    <col min="3076" max="3076" width="40.85546875" style="2" customWidth="1"/>
    <col min="3077" max="3078" width="12.140625" style="2" customWidth="1"/>
    <col min="3079" max="3079" width="9.140625" style="2"/>
    <col min="3080" max="3081" width="12.140625" style="2" customWidth="1"/>
    <col min="3082" max="3331" width="9.140625" style="2"/>
    <col min="3332" max="3332" width="40.85546875" style="2" customWidth="1"/>
    <col min="3333" max="3334" width="12.140625" style="2" customWidth="1"/>
    <col min="3335" max="3335" width="9.140625" style="2"/>
    <col min="3336" max="3337" width="12.140625" style="2" customWidth="1"/>
    <col min="3338" max="3587" width="9.140625" style="2"/>
    <col min="3588" max="3588" width="40.85546875" style="2" customWidth="1"/>
    <col min="3589" max="3590" width="12.140625" style="2" customWidth="1"/>
    <col min="3591" max="3591" width="9.140625" style="2"/>
    <col min="3592" max="3593" width="12.140625" style="2" customWidth="1"/>
    <col min="3594" max="3843" width="9.140625" style="2"/>
    <col min="3844" max="3844" width="40.85546875" style="2" customWidth="1"/>
    <col min="3845" max="3846" width="12.140625" style="2" customWidth="1"/>
    <col min="3847" max="3847" width="9.140625" style="2"/>
    <col min="3848" max="3849" width="12.140625" style="2" customWidth="1"/>
    <col min="3850" max="4099" width="9.140625" style="2"/>
    <col min="4100" max="4100" width="40.85546875" style="2" customWidth="1"/>
    <col min="4101" max="4102" width="12.140625" style="2" customWidth="1"/>
    <col min="4103" max="4103" width="9.140625" style="2"/>
    <col min="4104" max="4105" width="12.140625" style="2" customWidth="1"/>
    <col min="4106" max="4355" width="9.140625" style="2"/>
    <col min="4356" max="4356" width="40.85546875" style="2" customWidth="1"/>
    <col min="4357" max="4358" width="12.140625" style="2" customWidth="1"/>
    <col min="4359" max="4359" width="9.140625" style="2"/>
    <col min="4360" max="4361" width="12.140625" style="2" customWidth="1"/>
    <col min="4362" max="4611" width="9.140625" style="2"/>
    <col min="4612" max="4612" width="40.85546875" style="2" customWidth="1"/>
    <col min="4613" max="4614" width="12.140625" style="2" customWidth="1"/>
    <col min="4615" max="4615" width="9.140625" style="2"/>
    <col min="4616" max="4617" width="12.140625" style="2" customWidth="1"/>
    <col min="4618" max="4867" width="9.140625" style="2"/>
    <col min="4868" max="4868" width="40.85546875" style="2" customWidth="1"/>
    <col min="4869" max="4870" width="12.140625" style="2" customWidth="1"/>
    <col min="4871" max="4871" width="9.140625" style="2"/>
    <col min="4872" max="4873" width="12.140625" style="2" customWidth="1"/>
    <col min="4874" max="5123" width="9.140625" style="2"/>
    <col min="5124" max="5124" width="40.85546875" style="2" customWidth="1"/>
    <col min="5125" max="5126" width="12.140625" style="2" customWidth="1"/>
    <col min="5127" max="5127" width="9.140625" style="2"/>
    <col min="5128" max="5129" width="12.140625" style="2" customWidth="1"/>
    <col min="5130" max="5379" width="9.140625" style="2"/>
    <col min="5380" max="5380" width="40.85546875" style="2" customWidth="1"/>
    <col min="5381" max="5382" width="12.140625" style="2" customWidth="1"/>
    <col min="5383" max="5383" width="9.140625" style="2"/>
    <col min="5384" max="5385" width="12.140625" style="2" customWidth="1"/>
    <col min="5386" max="5635" width="9.140625" style="2"/>
    <col min="5636" max="5636" width="40.85546875" style="2" customWidth="1"/>
    <col min="5637" max="5638" width="12.140625" style="2" customWidth="1"/>
    <col min="5639" max="5639" width="9.140625" style="2"/>
    <col min="5640" max="5641" width="12.140625" style="2" customWidth="1"/>
    <col min="5642" max="5891" width="9.140625" style="2"/>
    <col min="5892" max="5892" width="40.85546875" style="2" customWidth="1"/>
    <col min="5893" max="5894" width="12.140625" style="2" customWidth="1"/>
    <col min="5895" max="5895" width="9.140625" style="2"/>
    <col min="5896" max="5897" width="12.140625" style="2" customWidth="1"/>
    <col min="5898" max="6147" width="9.140625" style="2"/>
    <col min="6148" max="6148" width="40.85546875" style="2" customWidth="1"/>
    <col min="6149" max="6150" width="12.140625" style="2" customWidth="1"/>
    <col min="6151" max="6151" width="9.140625" style="2"/>
    <col min="6152" max="6153" width="12.140625" style="2" customWidth="1"/>
    <col min="6154" max="6403" width="9.140625" style="2"/>
    <col min="6404" max="6404" width="40.85546875" style="2" customWidth="1"/>
    <col min="6405" max="6406" width="12.140625" style="2" customWidth="1"/>
    <col min="6407" max="6407" width="9.140625" style="2"/>
    <col min="6408" max="6409" width="12.140625" style="2" customWidth="1"/>
    <col min="6410" max="6659" width="9.140625" style="2"/>
    <col min="6660" max="6660" width="40.85546875" style="2" customWidth="1"/>
    <col min="6661" max="6662" width="12.140625" style="2" customWidth="1"/>
    <col min="6663" max="6663" width="9.140625" style="2"/>
    <col min="6664" max="6665" width="12.140625" style="2" customWidth="1"/>
    <col min="6666" max="6915" width="9.140625" style="2"/>
    <col min="6916" max="6916" width="40.85546875" style="2" customWidth="1"/>
    <col min="6917" max="6918" width="12.140625" style="2" customWidth="1"/>
    <col min="6919" max="6919" width="9.140625" style="2"/>
    <col min="6920" max="6921" width="12.140625" style="2" customWidth="1"/>
    <col min="6922" max="7171" width="9.140625" style="2"/>
    <col min="7172" max="7172" width="40.85546875" style="2" customWidth="1"/>
    <col min="7173" max="7174" width="12.140625" style="2" customWidth="1"/>
    <col min="7175" max="7175" width="9.140625" style="2"/>
    <col min="7176" max="7177" width="12.140625" style="2" customWidth="1"/>
    <col min="7178" max="7427" width="9.140625" style="2"/>
    <col min="7428" max="7428" width="40.85546875" style="2" customWidth="1"/>
    <col min="7429" max="7430" width="12.140625" style="2" customWidth="1"/>
    <col min="7431" max="7431" width="9.140625" style="2"/>
    <col min="7432" max="7433" width="12.140625" style="2" customWidth="1"/>
    <col min="7434" max="7683" width="9.140625" style="2"/>
    <col min="7684" max="7684" width="40.85546875" style="2" customWidth="1"/>
    <col min="7685" max="7686" width="12.140625" style="2" customWidth="1"/>
    <col min="7687" max="7687" width="9.140625" style="2"/>
    <col min="7688" max="7689" width="12.140625" style="2" customWidth="1"/>
    <col min="7690" max="7939" width="9.140625" style="2"/>
    <col min="7940" max="7940" width="40.85546875" style="2" customWidth="1"/>
    <col min="7941" max="7942" width="12.140625" style="2" customWidth="1"/>
    <col min="7943" max="7943" width="9.140625" style="2"/>
    <col min="7944" max="7945" width="12.140625" style="2" customWidth="1"/>
    <col min="7946" max="8195" width="9.140625" style="2"/>
    <col min="8196" max="8196" width="40.85546875" style="2" customWidth="1"/>
    <col min="8197" max="8198" width="12.140625" style="2" customWidth="1"/>
    <col min="8199" max="8199" width="9.140625" style="2"/>
    <col min="8200" max="8201" width="12.140625" style="2" customWidth="1"/>
    <col min="8202" max="8451" width="9.140625" style="2"/>
    <col min="8452" max="8452" width="40.85546875" style="2" customWidth="1"/>
    <col min="8453" max="8454" width="12.140625" style="2" customWidth="1"/>
    <col min="8455" max="8455" width="9.140625" style="2"/>
    <col min="8456" max="8457" width="12.140625" style="2" customWidth="1"/>
    <col min="8458" max="8707" width="9.140625" style="2"/>
    <col min="8708" max="8708" width="40.85546875" style="2" customWidth="1"/>
    <col min="8709" max="8710" width="12.140625" style="2" customWidth="1"/>
    <col min="8711" max="8711" width="9.140625" style="2"/>
    <col min="8712" max="8713" width="12.140625" style="2" customWidth="1"/>
    <col min="8714" max="8963" width="9.140625" style="2"/>
    <col min="8964" max="8964" width="40.85546875" style="2" customWidth="1"/>
    <col min="8965" max="8966" width="12.140625" style="2" customWidth="1"/>
    <col min="8967" max="8967" width="9.140625" style="2"/>
    <col min="8968" max="8969" width="12.140625" style="2" customWidth="1"/>
    <col min="8970" max="9219" width="9.140625" style="2"/>
    <col min="9220" max="9220" width="40.85546875" style="2" customWidth="1"/>
    <col min="9221" max="9222" width="12.140625" style="2" customWidth="1"/>
    <col min="9223" max="9223" width="9.140625" style="2"/>
    <col min="9224" max="9225" width="12.140625" style="2" customWidth="1"/>
    <col min="9226" max="9475" width="9.140625" style="2"/>
    <col min="9476" max="9476" width="40.85546875" style="2" customWidth="1"/>
    <col min="9477" max="9478" width="12.140625" style="2" customWidth="1"/>
    <col min="9479" max="9479" width="9.140625" style="2"/>
    <col min="9480" max="9481" width="12.140625" style="2" customWidth="1"/>
    <col min="9482" max="9731" width="9.140625" style="2"/>
    <col min="9732" max="9732" width="40.85546875" style="2" customWidth="1"/>
    <col min="9733" max="9734" width="12.140625" style="2" customWidth="1"/>
    <col min="9735" max="9735" width="9.140625" style="2"/>
    <col min="9736" max="9737" width="12.140625" style="2" customWidth="1"/>
    <col min="9738" max="9987" width="9.140625" style="2"/>
    <col min="9988" max="9988" width="40.85546875" style="2" customWidth="1"/>
    <col min="9989" max="9990" width="12.140625" style="2" customWidth="1"/>
    <col min="9991" max="9991" width="9.140625" style="2"/>
    <col min="9992" max="9993" width="12.140625" style="2" customWidth="1"/>
    <col min="9994" max="10243" width="9.140625" style="2"/>
    <col min="10244" max="10244" width="40.85546875" style="2" customWidth="1"/>
    <col min="10245" max="10246" width="12.140625" style="2" customWidth="1"/>
    <col min="10247" max="10247" width="9.140625" style="2"/>
    <col min="10248" max="10249" width="12.140625" style="2" customWidth="1"/>
    <col min="10250" max="10499" width="9.140625" style="2"/>
    <col min="10500" max="10500" width="40.85546875" style="2" customWidth="1"/>
    <col min="10501" max="10502" width="12.140625" style="2" customWidth="1"/>
    <col min="10503" max="10503" width="9.140625" style="2"/>
    <col min="10504" max="10505" width="12.140625" style="2" customWidth="1"/>
    <col min="10506" max="10755" width="9.140625" style="2"/>
    <col min="10756" max="10756" width="40.85546875" style="2" customWidth="1"/>
    <col min="10757" max="10758" width="12.140625" style="2" customWidth="1"/>
    <col min="10759" max="10759" width="9.140625" style="2"/>
    <col min="10760" max="10761" width="12.140625" style="2" customWidth="1"/>
    <col min="10762" max="11011" width="9.140625" style="2"/>
    <col min="11012" max="11012" width="40.85546875" style="2" customWidth="1"/>
    <col min="11013" max="11014" width="12.140625" style="2" customWidth="1"/>
    <col min="11015" max="11015" width="9.140625" style="2"/>
    <col min="11016" max="11017" width="12.140625" style="2" customWidth="1"/>
    <col min="11018" max="11267" width="9.140625" style="2"/>
    <col min="11268" max="11268" width="40.85546875" style="2" customWidth="1"/>
    <col min="11269" max="11270" width="12.140625" style="2" customWidth="1"/>
    <col min="11271" max="11271" width="9.140625" style="2"/>
    <col min="11272" max="11273" width="12.140625" style="2" customWidth="1"/>
    <col min="11274" max="11523" width="9.140625" style="2"/>
    <col min="11524" max="11524" width="40.85546875" style="2" customWidth="1"/>
    <col min="11525" max="11526" width="12.140625" style="2" customWidth="1"/>
    <col min="11527" max="11527" width="9.140625" style="2"/>
    <col min="11528" max="11529" width="12.140625" style="2" customWidth="1"/>
    <col min="11530" max="11779" width="9.140625" style="2"/>
    <col min="11780" max="11780" width="40.85546875" style="2" customWidth="1"/>
    <col min="11781" max="11782" width="12.140625" style="2" customWidth="1"/>
    <col min="11783" max="11783" width="9.140625" style="2"/>
    <col min="11784" max="11785" width="12.140625" style="2" customWidth="1"/>
    <col min="11786" max="12035" width="9.140625" style="2"/>
    <col min="12036" max="12036" width="40.85546875" style="2" customWidth="1"/>
    <col min="12037" max="12038" width="12.140625" style="2" customWidth="1"/>
    <col min="12039" max="12039" width="9.140625" style="2"/>
    <col min="12040" max="12041" width="12.140625" style="2" customWidth="1"/>
    <col min="12042" max="12291" width="9.140625" style="2"/>
    <col min="12292" max="12292" width="40.85546875" style="2" customWidth="1"/>
    <col min="12293" max="12294" width="12.140625" style="2" customWidth="1"/>
    <col min="12295" max="12295" width="9.140625" style="2"/>
    <col min="12296" max="12297" width="12.140625" style="2" customWidth="1"/>
    <col min="12298" max="12547" width="9.140625" style="2"/>
    <col min="12548" max="12548" width="40.85546875" style="2" customWidth="1"/>
    <col min="12549" max="12550" width="12.140625" style="2" customWidth="1"/>
    <col min="12551" max="12551" width="9.140625" style="2"/>
    <col min="12552" max="12553" width="12.140625" style="2" customWidth="1"/>
    <col min="12554" max="12803" width="9.140625" style="2"/>
    <col min="12804" max="12804" width="40.85546875" style="2" customWidth="1"/>
    <col min="12805" max="12806" width="12.140625" style="2" customWidth="1"/>
    <col min="12807" max="12807" width="9.140625" style="2"/>
    <col min="12808" max="12809" width="12.140625" style="2" customWidth="1"/>
    <col min="12810" max="13059" width="9.140625" style="2"/>
    <col min="13060" max="13060" width="40.85546875" style="2" customWidth="1"/>
    <col min="13061" max="13062" width="12.140625" style="2" customWidth="1"/>
    <col min="13063" max="13063" width="9.140625" style="2"/>
    <col min="13064" max="13065" width="12.140625" style="2" customWidth="1"/>
    <col min="13066" max="13315" width="9.140625" style="2"/>
    <col min="13316" max="13316" width="40.85546875" style="2" customWidth="1"/>
    <col min="13317" max="13318" width="12.140625" style="2" customWidth="1"/>
    <col min="13319" max="13319" width="9.140625" style="2"/>
    <col min="13320" max="13321" width="12.140625" style="2" customWidth="1"/>
    <col min="13322" max="13571" width="9.140625" style="2"/>
    <col min="13572" max="13572" width="40.85546875" style="2" customWidth="1"/>
    <col min="13573" max="13574" width="12.140625" style="2" customWidth="1"/>
    <col min="13575" max="13575" width="9.140625" style="2"/>
    <col min="13576" max="13577" width="12.140625" style="2" customWidth="1"/>
    <col min="13578" max="13827" width="9.140625" style="2"/>
    <col min="13828" max="13828" width="40.85546875" style="2" customWidth="1"/>
    <col min="13829" max="13830" width="12.140625" style="2" customWidth="1"/>
    <col min="13831" max="13831" width="9.140625" style="2"/>
    <col min="13832" max="13833" width="12.140625" style="2" customWidth="1"/>
    <col min="13834" max="14083" width="9.140625" style="2"/>
    <col min="14084" max="14084" width="40.85546875" style="2" customWidth="1"/>
    <col min="14085" max="14086" width="12.140625" style="2" customWidth="1"/>
    <col min="14087" max="14087" width="9.140625" style="2"/>
    <col min="14088" max="14089" width="12.140625" style="2" customWidth="1"/>
    <col min="14090" max="14339" width="9.140625" style="2"/>
    <col min="14340" max="14340" width="40.85546875" style="2" customWidth="1"/>
    <col min="14341" max="14342" width="12.140625" style="2" customWidth="1"/>
    <col min="14343" max="14343" width="9.140625" style="2"/>
    <col min="14344" max="14345" width="12.140625" style="2" customWidth="1"/>
    <col min="14346" max="14595" width="9.140625" style="2"/>
    <col min="14596" max="14596" width="40.85546875" style="2" customWidth="1"/>
    <col min="14597" max="14598" width="12.140625" style="2" customWidth="1"/>
    <col min="14599" max="14599" width="9.140625" style="2"/>
    <col min="14600" max="14601" width="12.140625" style="2" customWidth="1"/>
    <col min="14602" max="14851" width="9.140625" style="2"/>
    <col min="14852" max="14852" width="40.85546875" style="2" customWidth="1"/>
    <col min="14853" max="14854" width="12.140625" style="2" customWidth="1"/>
    <col min="14855" max="14855" width="9.140625" style="2"/>
    <col min="14856" max="14857" width="12.140625" style="2" customWidth="1"/>
    <col min="14858" max="15107" width="9.140625" style="2"/>
    <col min="15108" max="15108" width="40.85546875" style="2" customWidth="1"/>
    <col min="15109" max="15110" width="12.140625" style="2" customWidth="1"/>
    <col min="15111" max="15111" width="9.140625" style="2"/>
    <col min="15112" max="15113" width="12.140625" style="2" customWidth="1"/>
    <col min="15114" max="15363" width="9.140625" style="2"/>
    <col min="15364" max="15364" width="40.85546875" style="2" customWidth="1"/>
    <col min="15365" max="15366" width="12.140625" style="2" customWidth="1"/>
    <col min="15367" max="15367" width="9.140625" style="2"/>
    <col min="15368" max="15369" width="12.140625" style="2" customWidth="1"/>
    <col min="15370" max="15619" width="9.140625" style="2"/>
    <col min="15620" max="15620" width="40.85546875" style="2" customWidth="1"/>
    <col min="15621" max="15622" width="12.140625" style="2" customWidth="1"/>
    <col min="15623" max="15623" width="9.140625" style="2"/>
    <col min="15624" max="15625" width="12.140625" style="2" customWidth="1"/>
    <col min="15626" max="15875" width="9.140625" style="2"/>
    <col min="15876" max="15876" width="40.85546875" style="2" customWidth="1"/>
    <col min="15877" max="15878" width="12.140625" style="2" customWidth="1"/>
    <col min="15879" max="15879" width="9.140625" style="2"/>
    <col min="15880" max="15881" width="12.140625" style="2" customWidth="1"/>
    <col min="15882" max="16131" width="9.140625" style="2"/>
    <col min="16132" max="16132" width="40.85546875" style="2" customWidth="1"/>
    <col min="16133" max="16134" width="12.140625" style="2" customWidth="1"/>
    <col min="16135" max="16135" width="9.140625" style="2"/>
    <col min="16136" max="16137" width="12.140625" style="2" customWidth="1"/>
    <col min="16138" max="16384" width="9.140625" style="2"/>
  </cols>
  <sheetData>
    <row r="1" spans="1:11" s="26" customFormat="1" ht="15" customHeight="1" x14ac:dyDescent="0.2">
      <c r="A1" s="154" t="s">
        <v>83</v>
      </c>
      <c r="B1" s="154"/>
      <c r="C1" s="154"/>
      <c r="D1" s="154"/>
      <c r="E1" s="154"/>
      <c r="F1" s="154"/>
      <c r="G1" s="154"/>
      <c r="H1" s="154"/>
      <c r="I1" s="154"/>
      <c r="J1" s="154"/>
      <c r="K1" s="154"/>
    </row>
    <row r="2" spans="1:11" s="26" customFormat="1" ht="15" customHeight="1" x14ac:dyDescent="0.2">
      <c r="A2" s="154" t="s">
        <v>236</v>
      </c>
      <c r="B2" s="154"/>
      <c r="C2" s="154"/>
      <c r="D2" s="154"/>
      <c r="E2" s="154"/>
      <c r="F2" s="154"/>
      <c r="G2" s="154"/>
      <c r="H2" s="154"/>
      <c r="I2" s="154"/>
      <c r="J2" s="154"/>
      <c r="K2" s="154"/>
    </row>
    <row r="3" spans="1:11" s="26" customFormat="1" ht="15" customHeight="1" x14ac:dyDescent="0.2">
      <c r="A3" s="154" t="s">
        <v>230</v>
      </c>
      <c r="B3" s="154"/>
      <c r="C3" s="154"/>
      <c r="D3" s="154"/>
      <c r="E3" s="154"/>
      <c r="F3" s="154"/>
      <c r="G3" s="154"/>
      <c r="H3" s="154"/>
      <c r="I3" s="154"/>
      <c r="J3" s="154"/>
      <c r="K3" s="154"/>
    </row>
    <row r="4" spans="1:11" s="26" customFormat="1" ht="15" customHeight="1" x14ac:dyDescent="0.2">
      <c r="A4" s="160" t="s">
        <v>84</v>
      </c>
      <c r="B4" s="160"/>
      <c r="C4" s="160"/>
      <c r="D4" s="160"/>
      <c r="E4" s="160"/>
      <c r="F4" s="160"/>
      <c r="G4" s="160"/>
      <c r="H4" s="160"/>
      <c r="I4" s="160"/>
      <c r="J4" s="160"/>
      <c r="K4" s="160"/>
    </row>
    <row r="5" spans="1:11" s="26" customFormat="1" ht="15" customHeight="1" x14ac:dyDescent="0.2">
      <c r="A5" s="155" t="s">
        <v>45</v>
      </c>
      <c r="B5" s="155"/>
      <c r="C5" s="155"/>
      <c r="D5" s="155"/>
      <c r="E5" s="155"/>
      <c r="F5" s="155"/>
      <c r="G5" s="155"/>
      <c r="H5" s="155"/>
      <c r="I5" s="155"/>
      <c r="J5" s="155"/>
      <c r="K5" s="155"/>
    </row>
    <row r="8" spans="1:11" s="26" customFormat="1" ht="15" customHeight="1" x14ac:dyDescent="0.2">
      <c r="B8" s="156" t="s">
        <v>43</v>
      </c>
      <c r="C8" s="157"/>
      <c r="D8" s="157"/>
      <c r="E8" s="157"/>
      <c r="F8" s="158"/>
      <c r="G8" s="156" t="s">
        <v>44</v>
      </c>
      <c r="H8" s="157"/>
      <c r="I8" s="157"/>
      <c r="J8" s="157"/>
      <c r="K8" s="158"/>
    </row>
    <row r="9" spans="1:11" s="28" customFormat="1" ht="12.75" x14ac:dyDescent="0.2">
      <c r="B9" s="29" t="s">
        <v>0</v>
      </c>
      <c r="C9" s="30" t="s">
        <v>1</v>
      </c>
      <c r="D9" s="30" t="s">
        <v>2</v>
      </c>
      <c r="E9" s="30" t="s">
        <v>3</v>
      </c>
      <c r="F9" s="31" t="s">
        <v>4</v>
      </c>
      <c r="G9" s="29" t="s">
        <v>0</v>
      </c>
      <c r="H9" s="30" t="s">
        <v>1</v>
      </c>
      <c r="I9" s="30" t="s">
        <v>2</v>
      </c>
      <c r="J9" s="30" t="s">
        <v>3</v>
      </c>
      <c r="K9" s="31" t="s">
        <v>4</v>
      </c>
    </row>
    <row r="10" spans="1:11" s="26" customFormat="1" ht="15" customHeight="1" x14ac:dyDescent="0.2">
      <c r="B10" s="32">
        <v>40299</v>
      </c>
      <c r="C10" s="33">
        <v>40390</v>
      </c>
      <c r="D10" s="33">
        <v>40481</v>
      </c>
      <c r="E10" s="33">
        <v>40572</v>
      </c>
      <c r="F10" s="34">
        <v>40572</v>
      </c>
      <c r="G10" s="32">
        <v>40663</v>
      </c>
      <c r="H10" s="33">
        <v>40754</v>
      </c>
      <c r="I10" s="33">
        <v>40845</v>
      </c>
      <c r="J10" s="33">
        <v>40936</v>
      </c>
      <c r="K10" s="34">
        <v>40936</v>
      </c>
    </row>
    <row r="11" spans="1:11" ht="14.25" x14ac:dyDescent="0.2">
      <c r="D11" s="6"/>
      <c r="E11" s="6"/>
      <c r="F11" s="6"/>
      <c r="G11" s="6"/>
      <c r="H11" s="6"/>
      <c r="I11" s="6"/>
    </row>
    <row r="12" spans="1:11" ht="14.25" x14ac:dyDescent="0.2">
      <c r="A12" s="6" t="s">
        <v>217</v>
      </c>
      <c r="B12" s="36">
        <f>'A - Income Statement'!B34</f>
        <v>-32</v>
      </c>
      <c r="C12" s="36">
        <f>'A - Income Statement'!C34</f>
        <v>-13</v>
      </c>
      <c r="D12" s="36">
        <f>'A - Income Statement'!D34</f>
        <v>-32</v>
      </c>
      <c r="E12" s="36">
        <f>'A - Income Statement'!E34</f>
        <v>-51</v>
      </c>
      <c r="F12" s="36">
        <f>'A - Income Statement'!F34</f>
        <v>-128</v>
      </c>
      <c r="G12" s="36">
        <f>'A - Income Statement'!G34</f>
        <v>-38</v>
      </c>
      <c r="H12" s="36">
        <f>'A - Income Statement'!H34</f>
        <v>2</v>
      </c>
      <c r="I12" s="36">
        <f>'A - Income Statement'!I34</f>
        <v>-47</v>
      </c>
      <c r="J12" s="36">
        <f>'A - Income Statement'!J34</f>
        <v>-1305</v>
      </c>
      <c r="K12" s="36">
        <f>'A - Income Statement'!K34</f>
        <v>-1388</v>
      </c>
    </row>
    <row r="13" spans="1:11" ht="14.25" x14ac:dyDescent="0.2">
      <c r="A13" s="77" t="s">
        <v>218</v>
      </c>
      <c r="B13" s="41">
        <f>'B - Non-GAAP Reconciliation'!B62</f>
        <v>0</v>
      </c>
      <c r="C13" s="41">
        <f>'B - Non-GAAP Reconciliation'!C62</f>
        <v>0</v>
      </c>
      <c r="D13" s="41">
        <f>'B - Non-GAAP Reconciliation'!D62</f>
        <v>0</v>
      </c>
      <c r="E13" s="41">
        <f>'B - Non-GAAP Reconciliation'!E62</f>
        <v>0</v>
      </c>
      <c r="F13" s="41">
        <f>'B - Non-GAAP Reconciliation'!F62</f>
        <v>0</v>
      </c>
      <c r="G13" s="41">
        <f>'B - Non-GAAP Reconciliation'!G62</f>
        <v>0</v>
      </c>
      <c r="H13" s="41">
        <f>'B - Non-GAAP Reconciliation'!H62</f>
        <v>0</v>
      </c>
      <c r="I13" s="41">
        <f>'B - Non-GAAP Reconciliation'!I62</f>
        <v>0</v>
      </c>
      <c r="J13" s="41">
        <f>'B - Non-GAAP Reconciliation'!J62</f>
        <v>1303</v>
      </c>
      <c r="K13" s="41">
        <f>'B - Non-GAAP Reconciliation'!K62</f>
        <v>1303</v>
      </c>
    </row>
    <row r="14" spans="1:11" ht="14.25" x14ac:dyDescent="0.2">
      <c r="A14" s="77" t="s">
        <v>12</v>
      </c>
      <c r="B14" s="41">
        <f>'B - Non-GAAP Reconciliation'!B64</f>
        <v>0</v>
      </c>
      <c r="C14" s="41">
        <f>'B - Non-GAAP Reconciliation'!C64</f>
        <v>0</v>
      </c>
      <c r="D14" s="41">
        <f>'B - Non-GAAP Reconciliation'!D64</f>
        <v>0</v>
      </c>
      <c r="E14" s="41">
        <f>'B - Non-GAAP Reconciliation'!E64</f>
        <v>0</v>
      </c>
      <c r="F14" s="41">
        <f>'B - Non-GAAP Reconciliation'!F64</f>
        <v>0</v>
      </c>
      <c r="G14" s="41">
        <f>'B - Non-GAAP Reconciliation'!G64</f>
        <v>0</v>
      </c>
      <c r="H14" s="41">
        <f>'B - Non-GAAP Reconciliation'!H64</f>
        <v>0</v>
      </c>
      <c r="I14" s="41">
        <f>'B - Non-GAAP Reconciliation'!I64</f>
        <v>0</v>
      </c>
      <c r="J14" s="41">
        <f>'B - Non-GAAP Reconciliation'!J64</f>
        <v>-3</v>
      </c>
      <c r="K14" s="41">
        <f>'B - Non-GAAP Reconciliation'!K64</f>
        <v>-3</v>
      </c>
    </row>
    <row r="15" spans="1:11" ht="14.25" x14ac:dyDescent="0.2">
      <c r="A15" s="77" t="s">
        <v>219</v>
      </c>
      <c r="B15" s="41">
        <f>'B - Non-GAAP Reconciliation'!B63</f>
        <v>0</v>
      </c>
      <c r="C15" s="41">
        <f>'B - Non-GAAP Reconciliation'!C63</f>
        <v>0</v>
      </c>
      <c r="D15" s="41">
        <f>'B - Non-GAAP Reconciliation'!D63</f>
        <v>0</v>
      </c>
      <c r="E15" s="41">
        <f>'B - Non-GAAP Reconciliation'!E63</f>
        <v>0</v>
      </c>
      <c r="F15" s="41">
        <f>'B - Non-GAAP Reconciliation'!F63</f>
        <v>0</v>
      </c>
      <c r="G15" s="41">
        <f>'B - Non-GAAP Reconciliation'!G63</f>
        <v>0</v>
      </c>
      <c r="H15" s="41">
        <f>'B - Non-GAAP Reconciliation'!H63</f>
        <v>0</v>
      </c>
      <c r="I15" s="41">
        <f>'B - Non-GAAP Reconciliation'!I63</f>
        <v>0</v>
      </c>
      <c r="J15" s="41">
        <f>'B - Non-GAAP Reconciliation'!J63</f>
        <v>-13</v>
      </c>
      <c r="K15" s="41">
        <f>'B - Non-GAAP Reconciliation'!K63</f>
        <v>-13</v>
      </c>
    </row>
    <row r="16" spans="1:11" ht="14.25" x14ac:dyDescent="0.2">
      <c r="A16" s="78" t="s">
        <v>220</v>
      </c>
      <c r="B16" s="79">
        <f t="shared" ref="B16:G16" si="0">SUM(B12:B15)</f>
        <v>-32</v>
      </c>
      <c r="C16" s="79">
        <f t="shared" si="0"/>
        <v>-13</v>
      </c>
      <c r="D16" s="79">
        <f t="shared" si="0"/>
        <v>-32</v>
      </c>
      <c r="E16" s="79">
        <f t="shared" si="0"/>
        <v>-51</v>
      </c>
      <c r="F16" s="79">
        <f t="shared" si="0"/>
        <v>-128</v>
      </c>
      <c r="G16" s="79">
        <f t="shared" si="0"/>
        <v>-38</v>
      </c>
      <c r="H16" s="79">
        <f>SUM(H12:H15)</f>
        <v>2</v>
      </c>
      <c r="I16" s="79">
        <f>SUM(I12:I15)</f>
        <v>-47</v>
      </c>
      <c r="J16" s="79">
        <f>SUM(J12:J15)</f>
        <v>-18</v>
      </c>
      <c r="K16" s="79">
        <f>SUM(K12:K15)</f>
        <v>-101</v>
      </c>
    </row>
    <row r="17" spans="1:11" ht="14.25" x14ac:dyDescent="0.2">
      <c r="A17" s="6"/>
      <c r="F17" s="6"/>
      <c r="G17" s="6"/>
      <c r="H17" s="6"/>
      <c r="I17" s="6"/>
      <c r="J17" s="6"/>
    </row>
    <row r="18" spans="1:11" ht="14.25" x14ac:dyDescent="0.2">
      <c r="A18" s="78" t="s">
        <v>221</v>
      </c>
      <c r="B18" s="41">
        <f>'A - Income Statement'!B35</f>
        <v>6</v>
      </c>
      <c r="C18" s="41">
        <f>'A - Income Statement'!C35</f>
        <v>10</v>
      </c>
      <c r="D18" s="41">
        <f>'A - Income Statement'!D35</f>
        <v>9</v>
      </c>
      <c r="E18" s="41">
        <f>'A - Income Statement'!E35</f>
        <v>13</v>
      </c>
      <c r="F18" s="41">
        <f>'A - Income Statement'!F35</f>
        <v>38</v>
      </c>
      <c r="G18" s="41">
        <f>'A - Income Statement'!G35</f>
        <v>11</v>
      </c>
      <c r="H18" s="41">
        <f>'A - Income Statement'!H35</f>
        <v>15</v>
      </c>
      <c r="I18" s="41">
        <f>'A - Income Statement'!I35</f>
        <v>29</v>
      </c>
      <c r="J18" s="41">
        <f>'A - Income Statement'!J35</f>
        <v>79</v>
      </c>
      <c r="K18" s="41">
        <f>'A - Income Statement'!K35</f>
        <v>134</v>
      </c>
    </row>
    <row r="19" spans="1:11" ht="14.25" x14ac:dyDescent="0.2">
      <c r="A19" s="77" t="s">
        <v>12</v>
      </c>
      <c r="B19" s="41">
        <f>'B - Non-GAAP Reconciliation'!B94</f>
        <v>0</v>
      </c>
      <c r="C19" s="41">
        <f>'B - Non-GAAP Reconciliation'!C94</f>
        <v>0</v>
      </c>
      <c r="D19" s="41">
        <f>'B - Non-GAAP Reconciliation'!D94</f>
        <v>0</v>
      </c>
      <c r="E19" s="41">
        <f>'B - Non-GAAP Reconciliation'!E94</f>
        <v>0</v>
      </c>
      <c r="F19" s="41">
        <f>'B - Non-GAAP Reconciliation'!F94</f>
        <v>0</v>
      </c>
      <c r="G19" s="41">
        <f>'B - Non-GAAP Reconciliation'!G94</f>
        <v>0</v>
      </c>
      <c r="H19" s="41">
        <f>'B - Non-GAAP Reconciliation'!H94</f>
        <v>0</v>
      </c>
      <c r="I19" s="41">
        <f>'B - Non-GAAP Reconciliation'!I94</f>
        <v>0</v>
      </c>
      <c r="J19" s="41">
        <f>'B - Non-GAAP Reconciliation'!J94</f>
        <v>-85</v>
      </c>
      <c r="K19" s="41">
        <f>'B - Non-GAAP Reconciliation'!K94</f>
        <v>-85</v>
      </c>
    </row>
    <row r="20" spans="1:11" ht="14.25" x14ac:dyDescent="0.2">
      <c r="A20" s="6" t="s">
        <v>222</v>
      </c>
      <c r="B20" s="79">
        <f t="shared" ref="B20:J20" si="1">SUM(B18:B19)</f>
        <v>6</v>
      </c>
      <c r="C20" s="79">
        <f t="shared" si="1"/>
        <v>10</v>
      </c>
      <c r="D20" s="79">
        <f t="shared" si="1"/>
        <v>9</v>
      </c>
      <c r="E20" s="79">
        <f t="shared" si="1"/>
        <v>13</v>
      </c>
      <c r="F20" s="79">
        <f t="shared" si="1"/>
        <v>38</v>
      </c>
      <c r="G20" s="79">
        <f t="shared" si="1"/>
        <v>11</v>
      </c>
      <c r="H20" s="79">
        <f t="shared" si="1"/>
        <v>15</v>
      </c>
      <c r="I20" s="79">
        <f t="shared" si="1"/>
        <v>29</v>
      </c>
      <c r="J20" s="79">
        <f t="shared" si="1"/>
        <v>-6</v>
      </c>
      <c r="K20" s="79">
        <f>SUM(K18:K19)</f>
        <v>49</v>
      </c>
    </row>
    <row r="21" spans="1:11" ht="14.25" x14ac:dyDescent="0.2">
      <c r="A21" s="6"/>
      <c r="F21" s="6"/>
      <c r="G21" s="6"/>
      <c r="H21" s="6"/>
      <c r="I21" s="6"/>
      <c r="J21" s="6"/>
    </row>
    <row r="22" spans="1:11" thickBot="1" x14ac:dyDescent="0.25">
      <c r="A22" s="6" t="s">
        <v>223</v>
      </c>
      <c r="B22" s="50">
        <f t="shared" ref="B22:J22" si="2">B20+B16</f>
        <v>-26</v>
      </c>
      <c r="C22" s="50">
        <f t="shared" si="2"/>
        <v>-3</v>
      </c>
      <c r="D22" s="50">
        <f t="shared" si="2"/>
        <v>-23</v>
      </c>
      <c r="E22" s="50">
        <f t="shared" si="2"/>
        <v>-38</v>
      </c>
      <c r="F22" s="50">
        <f t="shared" si="2"/>
        <v>-90</v>
      </c>
      <c r="G22" s="50">
        <f t="shared" si="2"/>
        <v>-27</v>
      </c>
      <c r="H22" s="50">
        <f t="shared" si="2"/>
        <v>17</v>
      </c>
      <c r="I22" s="50">
        <f t="shared" si="2"/>
        <v>-18</v>
      </c>
      <c r="J22" s="50">
        <f t="shared" si="2"/>
        <v>-24</v>
      </c>
      <c r="K22" s="50">
        <f>K20+K16</f>
        <v>-52</v>
      </c>
    </row>
    <row r="23" spans="1:11" thickTop="1" x14ac:dyDescent="0.2">
      <c r="D23" s="6"/>
      <c r="E23" s="6"/>
      <c r="F23" s="6"/>
      <c r="G23" s="6"/>
      <c r="H23" s="6"/>
      <c r="I23" s="6"/>
    </row>
    <row r="24" spans="1:11" ht="14.25" x14ac:dyDescent="0.2">
      <c r="D24" s="6"/>
      <c r="E24" s="6"/>
      <c r="F24" s="6"/>
      <c r="G24" s="6"/>
      <c r="H24" s="6"/>
      <c r="I24" s="6"/>
    </row>
    <row r="26" spans="1:11" ht="45" customHeight="1" x14ac:dyDescent="0.2">
      <c r="A26" s="161" t="s">
        <v>235</v>
      </c>
      <c r="B26" s="161"/>
      <c r="C26" s="161"/>
      <c r="D26" s="161"/>
      <c r="E26" s="161"/>
      <c r="F26" s="161"/>
      <c r="G26" s="161"/>
      <c r="H26" s="161"/>
      <c r="I26" s="161"/>
      <c r="J26" s="161"/>
      <c r="K26" s="161"/>
    </row>
    <row r="32" spans="1:11" ht="15" customHeight="1" x14ac:dyDescent="0.25">
      <c r="A32" s="80"/>
    </row>
  </sheetData>
  <mergeCells count="8">
    <mergeCell ref="A26:K26"/>
    <mergeCell ref="B8:F8"/>
    <mergeCell ref="G8:K8"/>
    <mergeCell ref="A1:K1"/>
    <mergeCell ref="A2:K2"/>
    <mergeCell ref="A3:K3"/>
    <mergeCell ref="A4:K4"/>
    <mergeCell ref="A5:K5"/>
  </mergeCells>
  <printOptions horizontalCentered="1"/>
  <pageMargins left="0.7" right="0.7" top="0.75" bottom="0.75" header="0.3" footer="0.3"/>
  <pageSetup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8"/>
  <sheetViews>
    <sheetView showGridLines="0" workbookViewId="0">
      <selection sqref="A1:I1"/>
    </sheetView>
  </sheetViews>
  <sheetFormatPr defaultRowHeight="15" customHeight="1" x14ac:dyDescent="0.25"/>
  <cols>
    <col min="1" max="1" width="45.85546875" style="81" customWidth="1"/>
    <col min="2" max="9" width="11.7109375" style="81" customWidth="1"/>
    <col min="10" max="16384" width="9.140625" style="81"/>
  </cols>
  <sheetData>
    <row r="1" spans="1:9" ht="15" customHeight="1" x14ac:dyDescent="0.25">
      <c r="A1" s="165" t="s">
        <v>83</v>
      </c>
      <c r="B1" s="165"/>
      <c r="C1" s="165"/>
      <c r="D1" s="165"/>
      <c r="E1" s="165"/>
      <c r="F1" s="165"/>
      <c r="G1" s="165"/>
      <c r="H1" s="165"/>
      <c r="I1" s="165"/>
    </row>
    <row r="2" spans="1:9" ht="15" customHeight="1" x14ac:dyDescent="0.25">
      <c r="A2" s="165" t="s">
        <v>82</v>
      </c>
      <c r="B2" s="165"/>
      <c r="C2" s="165"/>
      <c r="D2" s="165"/>
      <c r="E2" s="165"/>
      <c r="F2" s="165"/>
      <c r="G2" s="165"/>
      <c r="H2" s="165"/>
      <c r="I2" s="165"/>
    </row>
    <row r="3" spans="1:9" ht="15" customHeight="1" x14ac:dyDescent="0.25">
      <c r="A3" s="165" t="s">
        <v>230</v>
      </c>
      <c r="B3" s="165"/>
      <c r="C3" s="165"/>
      <c r="D3" s="165"/>
      <c r="E3" s="165"/>
      <c r="F3" s="165"/>
      <c r="G3" s="165"/>
      <c r="H3" s="165"/>
      <c r="I3" s="165"/>
    </row>
    <row r="4" spans="1:9" ht="15" customHeight="1" x14ac:dyDescent="0.25">
      <c r="A4" s="166" t="s">
        <v>84</v>
      </c>
      <c r="B4" s="166"/>
      <c r="C4" s="166"/>
      <c r="D4" s="166"/>
      <c r="E4" s="166"/>
      <c r="F4" s="166"/>
      <c r="G4" s="166"/>
      <c r="H4" s="166"/>
      <c r="I4" s="166"/>
    </row>
    <row r="5" spans="1:9" ht="15" customHeight="1" x14ac:dyDescent="0.25">
      <c r="A5" s="167" t="s">
        <v>45</v>
      </c>
      <c r="B5" s="167"/>
      <c r="C5" s="167"/>
      <c r="D5" s="167"/>
      <c r="E5" s="167"/>
      <c r="F5" s="167"/>
      <c r="G5" s="167"/>
      <c r="H5" s="167"/>
      <c r="I5" s="167"/>
    </row>
    <row r="6" spans="1:9" ht="15" customHeight="1" x14ac:dyDescent="0.25">
      <c r="A6" s="82"/>
    </row>
    <row r="7" spans="1:9" ht="15" customHeight="1" x14ac:dyDescent="0.25">
      <c r="B7" s="162" t="s">
        <v>43</v>
      </c>
      <c r="C7" s="163"/>
      <c r="D7" s="163"/>
      <c r="E7" s="163"/>
      <c r="F7" s="162" t="s">
        <v>44</v>
      </c>
      <c r="G7" s="163"/>
      <c r="H7" s="163"/>
      <c r="I7" s="164"/>
    </row>
    <row r="8" spans="1:9" s="83" customFormat="1" ht="12.75" x14ac:dyDescent="0.25">
      <c r="B8" s="84" t="s">
        <v>0</v>
      </c>
      <c r="C8" s="85" t="s">
        <v>1</v>
      </c>
      <c r="D8" s="85" t="s">
        <v>2</v>
      </c>
      <c r="E8" s="85" t="s">
        <v>3</v>
      </c>
      <c r="F8" s="84" t="s">
        <v>0</v>
      </c>
      <c r="G8" s="85" t="s">
        <v>1</v>
      </c>
      <c r="H8" s="85" t="s">
        <v>2</v>
      </c>
      <c r="I8" s="86" t="s">
        <v>3</v>
      </c>
    </row>
    <row r="9" spans="1:9" ht="15" customHeight="1" x14ac:dyDescent="0.25">
      <c r="B9" s="87">
        <v>40299</v>
      </c>
      <c r="C9" s="88">
        <v>40390</v>
      </c>
      <c r="D9" s="88">
        <v>40481</v>
      </c>
      <c r="E9" s="88">
        <v>40572</v>
      </c>
      <c r="F9" s="87">
        <v>40663</v>
      </c>
      <c r="G9" s="88">
        <v>40754</v>
      </c>
      <c r="H9" s="88">
        <v>40845</v>
      </c>
      <c r="I9" s="89">
        <v>40936</v>
      </c>
    </row>
    <row r="10" spans="1:9" ht="15" customHeight="1" x14ac:dyDescent="0.25">
      <c r="B10" s="90"/>
      <c r="C10" s="90"/>
      <c r="D10" s="90"/>
      <c r="E10" s="90"/>
      <c r="F10" s="90"/>
      <c r="G10" s="90"/>
      <c r="H10" s="90"/>
      <c r="I10" s="90"/>
    </row>
    <row r="11" spans="1:9" ht="15" customHeight="1" x14ac:dyDescent="0.25">
      <c r="A11" s="91" t="s">
        <v>48</v>
      </c>
      <c r="B11" s="92"/>
      <c r="C11" s="93"/>
      <c r="D11" s="92"/>
      <c r="E11" s="93"/>
      <c r="F11" s="93"/>
      <c r="G11" s="93"/>
      <c r="H11" s="93"/>
      <c r="I11" s="93"/>
    </row>
    <row r="12" spans="1:9" ht="15" customHeight="1" x14ac:dyDescent="0.25">
      <c r="A12" s="94" t="s">
        <v>49</v>
      </c>
      <c r="B12" s="95"/>
      <c r="C12" s="96"/>
      <c r="D12" s="95"/>
      <c r="E12" s="96"/>
      <c r="F12" s="96"/>
      <c r="G12" s="96"/>
      <c r="H12" s="96"/>
      <c r="I12" s="96"/>
    </row>
    <row r="13" spans="1:9" ht="15" customHeight="1" x14ac:dyDescent="0.25">
      <c r="A13" s="97" t="s">
        <v>50</v>
      </c>
      <c r="B13" s="98">
        <v>1748</v>
      </c>
      <c r="C13" s="98">
        <v>915</v>
      </c>
      <c r="D13" s="98">
        <v>724</v>
      </c>
      <c r="E13" s="98">
        <v>1338</v>
      </c>
      <c r="F13" s="98">
        <v>2793</v>
      </c>
      <c r="G13" s="98">
        <v>2079</v>
      </c>
      <c r="H13" s="98">
        <v>2073</v>
      </c>
      <c r="I13" s="98">
        <v>1401</v>
      </c>
    </row>
    <row r="14" spans="1:9" ht="15" customHeight="1" x14ac:dyDescent="0.25">
      <c r="A14" s="97" t="s">
        <v>51</v>
      </c>
      <c r="B14" s="99">
        <v>206</v>
      </c>
      <c r="C14" s="99">
        <v>116</v>
      </c>
      <c r="D14" s="99">
        <v>2</v>
      </c>
      <c r="E14" s="99">
        <v>22</v>
      </c>
      <c r="F14" s="99">
        <v>20</v>
      </c>
      <c r="G14" s="99">
        <v>80</v>
      </c>
      <c r="H14" s="99">
        <v>20</v>
      </c>
      <c r="I14" s="99">
        <v>0</v>
      </c>
    </row>
    <row r="15" spans="1:9" ht="15" customHeight="1" x14ac:dyDescent="0.25">
      <c r="A15" s="97" t="s">
        <v>52</v>
      </c>
      <c r="B15" s="100">
        <v>1538</v>
      </c>
      <c r="C15" s="100">
        <v>1650</v>
      </c>
      <c r="D15" s="100">
        <v>1770</v>
      </c>
      <c r="E15" s="100">
        <v>2280</v>
      </c>
      <c r="F15" s="100">
        <v>1713</v>
      </c>
      <c r="G15" s="100">
        <v>1868</v>
      </c>
      <c r="H15" s="100">
        <v>1968</v>
      </c>
      <c r="I15" s="100">
        <v>2448</v>
      </c>
    </row>
    <row r="16" spans="1:9" ht="15" customHeight="1" x14ac:dyDescent="0.25">
      <c r="A16" s="97" t="s">
        <v>53</v>
      </c>
      <c r="B16" s="100">
        <v>6021</v>
      </c>
      <c r="C16" s="100">
        <v>6681</v>
      </c>
      <c r="D16" s="100">
        <v>8416</v>
      </c>
      <c r="E16" s="100">
        <v>7370</v>
      </c>
      <c r="F16" s="100">
        <v>6508</v>
      </c>
      <c r="G16" s="100">
        <v>6784</v>
      </c>
      <c r="H16" s="100">
        <v>7780</v>
      </c>
      <c r="I16" s="100">
        <v>6803</v>
      </c>
    </row>
    <row r="17" spans="1:9" ht="15" customHeight="1" x14ac:dyDescent="0.25">
      <c r="A17" s="97" t="s">
        <v>54</v>
      </c>
      <c r="B17" s="101">
        <v>1095</v>
      </c>
      <c r="C17" s="101">
        <v>1091</v>
      </c>
      <c r="D17" s="101">
        <v>1075</v>
      </c>
      <c r="E17" s="101">
        <v>1040</v>
      </c>
      <c r="F17" s="101">
        <v>1135</v>
      </c>
      <c r="G17" s="101">
        <v>1080</v>
      </c>
      <c r="H17" s="101">
        <v>1098</v>
      </c>
      <c r="I17" s="101">
        <v>827</v>
      </c>
    </row>
    <row r="18" spans="1:9" ht="15" customHeight="1" x14ac:dyDescent="0.25">
      <c r="A18" s="102" t="s">
        <v>55</v>
      </c>
      <c r="B18" s="100">
        <f t="shared" ref="B18:I18" si="0">SUM(B13:B17)</f>
        <v>10608</v>
      </c>
      <c r="C18" s="100">
        <f t="shared" si="0"/>
        <v>10453</v>
      </c>
      <c r="D18" s="100">
        <f t="shared" si="0"/>
        <v>11987</v>
      </c>
      <c r="E18" s="100">
        <f t="shared" si="0"/>
        <v>12050</v>
      </c>
      <c r="F18" s="100">
        <f t="shared" si="0"/>
        <v>12169</v>
      </c>
      <c r="G18" s="100">
        <f t="shared" si="0"/>
        <v>11891</v>
      </c>
      <c r="H18" s="100">
        <f t="shared" si="0"/>
        <v>12939</v>
      </c>
      <c r="I18" s="100">
        <f t="shared" si="0"/>
        <v>11479</v>
      </c>
    </row>
    <row r="19" spans="1:9" ht="15" customHeight="1" x14ac:dyDescent="0.25">
      <c r="A19" s="103" t="s">
        <v>56</v>
      </c>
      <c r="B19" s="100">
        <v>4021</v>
      </c>
      <c r="C19" s="100">
        <v>3937</v>
      </c>
      <c r="D19" s="100">
        <v>3963</v>
      </c>
      <c r="E19" s="100">
        <v>3809</v>
      </c>
      <c r="F19" s="100">
        <v>3797</v>
      </c>
      <c r="G19" s="100">
        <v>3781</v>
      </c>
      <c r="H19" s="100">
        <v>3697</v>
      </c>
      <c r="I19" s="100">
        <v>3491</v>
      </c>
    </row>
    <row r="20" spans="1:9" ht="15" customHeight="1" x14ac:dyDescent="0.25">
      <c r="A20" s="103" t="s">
        <v>57</v>
      </c>
      <c r="B20" s="100">
        <v>2408</v>
      </c>
      <c r="C20" s="100">
        <v>2392</v>
      </c>
      <c r="D20" s="100">
        <v>2441</v>
      </c>
      <c r="E20" s="100">
        <v>2443</v>
      </c>
      <c r="F20" s="100">
        <v>2506</v>
      </c>
      <c r="G20" s="100">
        <v>2507</v>
      </c>
      <c r="H20" s="100">
        <v>2447</v>
      </c>
      <c r="I20" s="100">
        <v>1328</v>
      </c>
    </row>
    <row r="21" spans="1:9" ht="15" customHeight="1" x14ac:dyDescent="0.25">
      <c r="A21" s="103" t="s">
        <v>58</v>
      </c>
      <c r="B21" s="100">
        <v>155</v>
      </c>
      <c r="C21" s="100">
        <v>150</v>
      </c>
      <c r="D21" s="100">
        <v>145</v>
      </c>
      <c r="E21" s="100">
        <v>132</v>
      </c>
      <c r="F21" s="100">
        <v>136</v>
      </c>
      <c r="G21" s="100">
        <v>136</v>
      </c>
      <c r="H21" s="100">
        <v>131</v>
      </c>
      <c r="I21" s="100">
        <v>129</v>
      </c>
    </row>
    <row r="22" spans="1:9" ht="15" customHeight="1" x14ac:dyDescent="0.25">
      <c r="A22" s="103" t="s">
        <v>59</v>
      </c>
      <c r="B22" s="100">
        <v>248</v>
      </c>
      <c r="C22" s="100">
        <v>229</v>
      </c>
      <c r="D22" s="100">
        <v>220</v>
      </c>
      <c r="E22" s="100">
        <v>203</v>
      </c>
      <c r="F22" s="100">
        <v>194</v>
      </c>
      <c r="G22" s="100">
        <v>179</v>
      </c>
      <c r="H22" s="100">
        <v>165</v>
      </c>
      <c r="I22" s="100">
        <v>229</v>
      </c>
    </row>
    <row r="23" spans="1:9" ht="15" customHeight="1" x14ac:dyDescent="0.25">
      <c r="A23" s="103" t="s">
        <v>60</v>
      </c>
      <c r="B23" s="100">
        <v>340</v>
      </c>
      <c r="C23" s="100">
        <v>297</v>
      </c>
      <c r="D23" s="100">
        <v>316</v>
      </c>
      <c r="E23" s="100">
        <v>333</v>
      </c>
      <c r="F23" s="100">
        <v>316</v>
      </c>
      <c r="G23" s="100">
        <v>316</v>
      </c>
      <c r="H23" s="100">
        <v>279</v>
      </c>
      <c r="I23" s="100">
        <v>142</v>
      </c>
    </row>
    <row r="24" spans="1:9" ht="15" customHeight="1" x14ac:dyDescent="0.25">
      <c r="A24" s="103" t="s">
        <v>61</v>
      </c>
      <c r="B24" s="100">
        <v>475</v>
      </c>
      <c r="C24" s="100">
        <v>463</v>
      </c>
      <c r="D24" s="100">
        <v>409</v>
      </c>
      <c r="E24" s="100">
        <v>384</v>
      </c>
      <c r="F24" s="100">
        <v>454</v>
      </c>
      <c r="G24" s="100">
        <v>486</v>
      </c>
      <c r="H24" s="100">
        <v>469</v>
      </c>
      <c r="I24" s="100">
        <v>447</v>
      </c>
    </row>
    <row r="25" spans="1:9" ht="15" customHeight="1" thickBot="1" x14ac:dyDescent="0.3">
      <c r="A25" s="104" t="s">
        <v>62</v>
      </c>
      <c r="B25" s="105">
        <f t="shared" ref="B25:I25" si="1">SUM(B18:B24)</f>
        <v>18255</v>
      </c>
      <c r="C25" s="105">
        <f t="shared" si="1"/>
        <v>17921</v>
      </c>
      <c r="D25" s="105">
        <f t="shared" si="1"/>
        <v>19481</v>
      </c>
      <c r="E25" s="105">
        <f t="shared" si="1"/>
        <v>19354</v>
      </c>
      <c r="F25" s="105">
        <f t="shared" si="1"/>
        <v>19572</v>
      </c>
      <c r="G25" s="105">
        <f t="shared" si="1"/>
        <v>19296</v>
      </c>
      <c r="H25" s="105">
        <f t="shared" si="1"/>
        <v>20127</v>
      </c>
      <c r="I25" s="105">
        <f t="shared" si="1"/>
        <v>17245</v>
      </c>
    </row>
    <row r="26" spans="1:9" ht="15" customHeight="1" thickTop="1" x14ac:dyDescent="0.25">
      <c r="A26" s="103"/>
      <c r="B26" s="106"/>
      <c r="C26" s="106"/>
      <c r="D26" s="106"/>
      <c r="E26" s="106"/>
      <c r="F26" s="106"/>
      <c r="G26" s="106"/>
      <c r="H26" s="106"/>
      <c r="I26" s="106"/>
    </row>
    <row r="27" spans="1:9" ht="15" customHeight="1" x14ac:dyDescent="0.25">
      <c r="A27" s="91" t="s">
        <v>63</v>
      </c>
      <c r="B27" s="106"/>
      <c r="C27" s="106"/>
      <c r="D27" s="106"/>
      <c r="E27" s="106"/>
      <c r="F27" s="106"/>
      <c r="G27" s="106"/>
      <c r="H27" s="106"/>
      <c r="I27" s="106"/>
    </row>
    <row r="28" spans="1:9" ht="15" customHeight="1" x14ac:dyDescent="0.25">
      <c r="A28" s="103" t="s">
        <v>64</v>
      </c>
      <c r="B28" s="98"/>
      <c r="C28" s="98"/>
      <c r="D28" s="98"/>
      <c r="E28" s="98"/>
      <c r="F28" s="98"/>
      <c r="G28" s="98"/>
      <c r="H28" s="98"/>
      <c r="I28" s="98"/>
    </row>
    <row r="29" spans="1:9" ht="15" customHeight="1" x14ac:dyDescent="0.25">
      <c r="A29" s="107" t="s">
        <v>65</v>
      </c>
      <c r="B29" s="98">
        <v>5698</v>
      </c>
      <c r="C29" s="98">
        <v>5935</v>
      </c>
      <c r="D29" s="98">
        <v>7573</v>
      </c>
      <c r="E29" s="98">
        <v>6604</v>
      </c>
      <c r="F29" s="98">
        <v>6102</v>
      </c>
      <c r="G29" s="98">
        <v>6178</v>
      </c>
      <c r="H29" s="98">
        <v>7557</v>
      </c>
      <c r="I29" s="98">
        <v>6858</v>
      </c>
    </row>
    <row r="30" spans="1:9" ht="15" customHeight="1" x14ac:dyDescent="0.25">
      <c r="A30" s="107" t="s">
        <v>66</v>
      </c>
      <c r="B30" s="108">
        <v>2923</v>
      </c>
      <c r="C30" s="108">
        <v>2456</v>
      </c>
      <c r="D30" s="108">
        <v>2419</v>
      </c>
      <c r="E30" s="108">
        <v>2767</v>
      </c>
      <c r="F30" s="108">
        <v>2884</v>
      </c>
      <c r="G30" s="108">
        <v>2526</v>
      </c>
      <c r="H30" s="108">
        <v>2549</v>
      </c>
      <c r="I30" s="108">
        <v>2869</v>
      </c>
    </row>
    <row r="31" spans="1:9" ht="15" customHeight="1" x14ac:dyDescent="0.25">
      <c r="A31" s="107" t="s">
        <v>67</v>
      </c>
      <c r="B31" s="108">
        <v>197</v>
      </c>
      <c r="C31" s="108">
        <v>383</v>
      </c>
      <c r="D31" s="108">
        <v>586</v>
      </c>
      <c r="E31" s="108">
        <v>557</v>
      </c>
      <c r="F31" s="108">
        <v>39</v>
      </c>
      <c r="G31" s="108">
        <v>392</v>
      </c>
      <c r="H31" s="108">
        <v>163</v>
      </c>
      <c r="I31" s="108">
        <v>480</v>
      </c>
    </row>
    <row r="32" spans="1:9" ht="15" customHeight="1" x14ac:dyDescent="0.25">
      <c r="A32" s="107" t="s">
        <v>68</v>
      </c>
      <c r="B32" s="108">
        <v>34</v>
      </c>
      <c r="C32" s="108">
        <v>33</v>
      </c>
      <c r="D32" s="108">
        <v>27</v>
      </c>
      <c r="E32" s="108">
        <v>441</v>
      </c>
      <c r="F32" s="108">
        <v>442</v>
      </c>
      <c r="G32" s="108">
        <v>444</v>
      </c>
      <c r="H32" s="108">
        <v>442</v>
      </c>
      <c r="I32" s="108">
        <v>46</v>
      </c>
    </row>
    <row r="33" spans="1:9" ht="15" customHeight="1" x14ac:dyDescent="0.25">
      <c r="A33" s="102" t="s">
        <v>69</v>
      </c>
      <c r="B33" s="109">
        <f t="shared" ref="B33:I33" si="2">SUM(B29:B32)</f>
        <v>8852</v>
      </c>
      <c r="C33" s="109">
        <f t="shared" si="2"/>
        <v>8807</v>
      </c>
      <c r="D33" s="109">
        <f t="shared" si="2"/>
        <v>10605</v>
      </c>
      <c r="E33" s="109">
        <f t="shared" si="2"/>
        <v>10369</v>
      </c>
      <c r="F33" s="109">
        <f t="shared" si="2"/>
        <v>9467</v>
      </c>
      <c r="G33" s="109">
        <f t="shared" si="2"/>
        <v>9540</v>
      </c>
      <c r="H33" s="109">
        <f t="shared" si="2"/>
        <v>10711</v>
      </c>
      <c r="I33" s="109">
        <f t="shared" si="2"/>
        <v>10253</v>
      </c>
    </row>
    <row r="34" spans="1:9" ht="15" customHeight="1" x14ac:dyDescent="0.25">
      <c r="A34" s="103" t="s">
        <v>70</v>
      </c>
      <c r="B34" s="108">
        <v>1243</v>
      </c>
      <c r="C34" s="108">
        <v>1252</v>
      </c>
      <c r="D34" s="108">
        <v>1196</v>
      </c>
      <c r="E34" s="108">
        <v>1154</v>
      </c>
      <c r="F34" s="108">
        <v>1179</v>
      </c>
      <c r="G34" s="108">
        <v>1168</v>
      </c>
      <c r="H34" s="108">
        <v>1161</v>
      </c>
      <c r="I34" s="108">
        <v>1065</v>
      </c>
    </row>
    <row r="35" spans="1:9" ht="15" customHeight="1" x14ac:dyDescent="0.25">
      <c r="A35" s="103" t="s">
        <v>71</v>
      </c>
      <c r="B35" s="108">
        <v>1101</v>
      </c>
      <c r="C35" s="108">
        <v>1092</v>
      </c>
      <c r="D35" s="108">
        <v>1084</v>
      </c>
      <c r="E35" s="108">
        <v>692</v>
      </c>
      <c r="F35" s="108">
        <v>1704</v>
      </c>
      <c r="G35" s="108">
        <v>1701</v>
      </c>
      <c r="H35" s="108">
        <v>1692</v>
      </c>
      <c r="I35" s="108">
        <v>1685</v>
      </c>
    </row>
    <row r="36" spans="1:9" ht="15" customHeight="1" x14ac:dyDescent="0.25">
      <c r="A36" s="103" t="s">
        <v>72</v>
      </c>
      <c r="B36" s="108">
        <v>7059</v>
      </c>
      <c r="C36" s="108">
        <v>6770</v>
      </c>
      <c r="D36" s="108">
        <v>6596</v>
      </c>
      <c r="E36" s="108">
        <v>7139</v>
      </c>
      <c r="F36" s="108">
        <v>7222</v>
      </c>
      <c r="G36" s="108">
        <v>6887</v>
      </c>
      <c r="H36" s="108">
        <v>6563</v>
      </c>
      <c r="I36" s="108">
        <v>4242</v>
      </c>
    </row>
    <row r="37" spans="1:9" ht="15" customHeight="1" thickBot="1" x14ac:dyDescent="0.3">
      <c r="A37" s="104" t="s">
        <v>73</v>
      </c>
      <c r="B37" s="105">
        <f t="shared" ref="B37:I37" si="3">SUM(B33:B36)</f>
        <v>18255</v>
      </c>
      <c r="C37" s="105">
        <f t="shared" si="3"/>
        <v>17921</v>
      </c>
      <c r="D37" s="105">
        <f t="shared" si="3"/>
        <v>19481</v>
      </c>
      <c r="E37" s="105">
        <f t="shared" si="3"/>
        <v>19354</v>
      </c>
      <c r="F37" s="105">
        <f t="shared" si="3"/>
        <v>19572</v>
      </c>
      <c r="G37" s="105">
        <f t="shared" si="3"/>
        <v>19296</v>
      </c>
      <c r="H37" s="105">
        <f t="shared" si="3"/>
        <v>20127</v>
      </c>
      <c r="I37" s="105">
        <f t="shared" si="3"/>
        <v>17245</v>
      </c>
    </row>
    <row r="38" spans="1:9" ht="15" customHeight="1" thickTop="1" x14ac:dyDescent="0.25">
      <c r="A38" s="104"/>
      <c r="E38" s="110"/>
      <c r="F38" s="110"/>
      <c r="G38" s="110"/>
      <c r="H38" s="110"/>
      <c r="I38" s="110"/>
    </row>
  </sheetData>
  <mergeCells count="7">
    <mergeCell ref="B7:E7"/>
    <mergeCell ref="F7:I7"/>
    <mergeCell ref="A1:I1"/>
    <mergeCell ref="A2:I2"/>
    <mergeCell ref="A3:I3"/>
    <mergeCell ref="A4:I4"/>
    <mergeCell ref="A5:I5"/>
  </mergeCells>
  <printOptions horizontalCentered="1"/>
  <pageMargins left="0.28999999999999998" right="0.28999999999999998" top="0.26" bottom="0.17" header="0.3" footer="0.3"/>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48"/>
  <sheetViews>
    <sheetView showGridLines="0" workbookViewId="0">
      <selection sqref="A1:F1"/>
    </sheetView>
  </sheetViews>
  <sheetFormatPr defaultRowHeight="15" customHeight="1" x14ac:dyDescent="0.2"/>
  <cols>
    <col min="1" max="1" width="75.5703125" style="26" customWidth="1"/>
    <col min="2" max="2" width="16.140625" style="26" customWidth="1"/>
    <col min="3" max="5" width="16.140625" style="6" customWidth="1"/>
    <col min="6" max="6" width="16.140625" style="26" customWidth="1"/>
    <col min="7" max="16384" width="9.140625" style="26"/>
  </cols>
  <sheetData>
    <row r="1" spans="1:6" ht="15" customHeight="1" x14ac:dyDescent="0.2">
      <c r="A1" s="154" t="s">
        <v>83</v>
      </c>
      <c r="B1" s="154"/>
      <c r="C1" s="154"/>
      <c r="D1" s="154"/>
      <c r="E1" s="154"/>
      <c r="F1" s="154"/>
    </row>
    <row r="2" spans="1:6" ht="15" customHeight="1" x14ac:dyDescent="0.2">
      <c r="A2" s="168" t="s">
        <v>87</v>
      </c>
      <c r="B2" s="168"/>
      <c r="C2" s="168"/>
      <c r="D2" s="168"/>
      <c r="E2" s="168"/>
      <c r="F2" s="168"/>
    </row>
    <row r="3" spans="1:6" ht="15" customHeight="1" x14ac:dyDescent="0.2">
      <c r="A3" s="154" t="s">
        <v>231</v>
      </c>
      <c r="B3" s="154"/>
      <c r="C3" s="154"/>
      <c r="D3" s="154"/>
      <c r="E3" s="154"/>
      <c r="F3" s="154"/>
    </row>
    <row r="4" spans="1:6" ht="15" customHeight="1" x14ac:dyDescent="0.2">
      <c r="A4" s="169" t="s">
        <v>84</v>
      </c>
      <c r="B4" s="169"/>
      <c r="C4" s="169"/>
      <c r="D4" s="169"/>
      <c r="E4" s="169"/>
      <c r="F4" s="169"/>
    </row>
    <row r="5" spans="1:6" ht="15" customHeight="1" x14ac:dyDescent="0.2">
      <c r="A5" s="155" t="s">
        <v>45</v>
      </c>
      <c r="B5" s="155"/>
      <c r="C5" s="155"/>
      <c r="D5" s="155"/>
      <c r="E5" s="155"/>
      <c r="F5" s="155"/>
    </row>
    <row r="6" spans="1:6" ht="15" customHeight="1" x14ac:dyDescent="0.2">
      <c r="A6" s="137"/>
      <c r="B6" s="137"/>
      <c r="C6" s="137"/>
      <c r="D6" s="137"/>
      <c r="E6" s="137"/>
      <c r="F6" s="137"/>
    </row>
    <row r="7" spans="1:6" ht="15" customHeight="1" x14ac:dyDescent="0.2">
      <c r="A7" s="27"/>
      <c r="B7" s="142" t="s">
        <v>43</v>
      </c>
      <c r="C7" s="156" t="s">
        <v>44</v>
      </c>
      <c r="D7" s="157"/>
      <c r="E7" s="157"/>
      <c r="F7" s="158"/>
    </row>
    <row r="8" spans="1:6" s="111" customFormat="1" ht="25.5" x14ac:dyDescent="0.2">
      <c r="B8" s="140" t="s">
        <v>104</v>
      </c>
      <c r="C8" s="143" t="s">
        <v>238</v>
      </c>
      <c r="D8" s="138" t="s">
        <v>239</v>
      </c>
      <c r="E8" s="138" t="s">
        <v>240</v>
      </c>
      <c r="F8" s="144" t="s">
        <v>241</v>
      </c>
    </row>
    <row r="9" spans="1:6" ht="15" customHeight="1" x14ac:dyDescent="0.2">
      <c r="B9" s="141">
        <v>40572</v>
      </c>
      <c r="C9" s="145">
        <v>40663</v>
      </c>
      <c r="D9" s="139">
        <v>40754</v>
      </c>
      <c r="E9" s="139">
        <v>40845</v>
      </c>
      <c r="F9" s="34">
        <v>40936</v>
      </c>
    </row>
    <row r="10" spans="1:6" ht="15" customHeight="1" x14ac:dyDescent="0.2">
      <c r="A10" s="112" t="s">
        <v>88</v>
      </c>
      <c r="B10" s="36"/>
      <c r="C10" s="28"/>
      <c r="D10" s="28"/>
      <c r="E10" s="28"/>
      <c r="F10" s="37"/>
    </row>
    <row r="11" spans="1:6" ht="15" customHeight="1" x14ac:dyDescent="0.2">
      <c r="A11" s="113" t="s">
        <v>243</v>
      </c>
      <c r="B11" s="114">
        <v>1374</v>
      </c>
      <c r="C11" s="114">
        <v>239</v>
      </c>
      <c r="D11" s="114">
        <v>350</v>
      </c>
      <c r="E11" s="114">
        <v>524</v>
      </c>
      <c r="F11" s="114">
        <v>-69</v>
      </c>
    </row>
    <row r="12" spans="1:6" ht="12.75" x14ac:dyDescent="0.2">
      <c r="A12" s="46" t="s">
        <v>89</v>
      </c>
      <c r="B12" s="115"/>
      <c r="C12" s="115"/>
      <c r="D12" s="115"/>
      <c r="E12" s="115"/>
      <c r="F12" s="115"/>
    </row>
    <row r="13" spans="1:6" ht="15" customHeight="1" x14ac:dyDescent="0.2">
      <c r="A13" s="116" t="s">
        <v>90</v>
      </c>
      <c r="B13" s="115">
        <v>982</v>
      </c>
      <c r="C13" s="115">
        <v>237</v>
      </c>
      <c r="D13" s="115">
        <v>478</v>
      </c>
      <c r="E13" s="115">
        <v>708</v>
      </c>
      <c r="F13" s="115">
        <v>932</v>
      </c>
    </row>
    <row r="14" spans="1:6" ht="15" customHeight="1" x14ac:dyDescent="0.2">
      <c r="A14" s="116" t="s">
        <v>46</v>
      </c>
      <c r="B14" s="115">
        <v>0</v>
      </c>
      <c r="C14" s="117">
        <v>0</v>
      </c>
      <c r="D14" s="117">
        <v>0</v>
      </c>
      <c r="E14" s="117">
        <v>0</v>
      </c>
      <c r="F14" s="117">
        <v>1207</v>
      </c>
    </row>
    <row r="15" spans="1:6" ht="15" customHeight="1" x14ac:dyDescent="0.2">
      <c r="A15" s="116" t="s">
        <v>91</v>
      </c>
      <c r="B15" s="115">
        <v>0</v>
      </c>
      <c r="C15" s="117">
        <v>0</v>
      </c>
      <c r="D15" s="117">
        <v>0</v>
      </c>
      <c r="E15" s="117">
        <v>0</v>
      </c>
      <c r="F15" s="117">
        <v>-55</v>
      </c>
    </row>
    <row r="16" spans="1:6" ht="15" customHeight="1" x14ac:dyDescent="0.2">
      <c r="A16" s="113" t="s">
        <v>234</v>
      </c>
      <c r="B16" s="115">
        <f>282-222</f>
        <v>60</v>
      </c>
      <c r="C16" s="115">
        <v>-114</v>
      </c>
      <c r="D16" s="115">
        <v>-293</v>
      </c>
      <c r="E16" s="115">
        <v>-199</v>
      </c>
      <c r="F16" s="115">
        <f>456-22</f>
        <v>434</v>
      </c>
    </row>
    <row r="17" spans="1:6" ht="15" customHeight="1" x14ac:dyDescent="0.2">
      <c r="A17" s="113" t="s">
        <v>233</v>
      </c>
      <c r="B17" s="115"/>
      <c r="C17" s="115"/>
      <c r="D17" s="115"/>
      <c r="E17" s="115"/>
      <c r="F17" s="115"/>
    </row>
    <row r="18" spans="1:6" ht="15" customHeight="1" x14ac:dyDescent="0.2">
      <c r="A18" s="46" t="s">
        <v>93</v>
      </c>
      <c r="B18" s="115">
        <v>-327</v>
      </c>
      <c r="C18" s="115">
        <v>616</v>
      </c>
      <c r="D18" s="115">
        <v>476</v>
      </c>
      <c r="E18" s="115">
        <v>322</v>
      </c>
      <c r="F18" s="115">
        <v>-256</v>
      </c>
    </row>
    <row r="19" spans="1:6" ht="15" customHeight="1" x14ac:dyDescent="0.2">
      <c r="A19" s="46" t="s">
        <v>94</v>
      </c>
      <c r="B19" s="115">
        <v>-873</v>
      </c>
      <c r="C19" s="115">
        <v>926</v>
      </c>
      <c r="D19" s="115">
        <v>659</v>
      </c>
      <c r="E19" s="115">
        <v>-393</v>
      </c>
      <c r="F19" s="115">
        <v>524</v>
      </c>
    </row>
    <row r="20" spans="1:6" ht="15" customHeight="1" x14ac:dyDescent="0.2">
      <c r="A20" s="46" t="s">
        <v>95</v>
      </c>
      <c r="B20" s="118">
        <v>0</v>
      </c>
      <c r="C20" s="118">
        <v>-561</v>
      </c>
      <c r="D20" s="118">
        <v>-501</v>
      </c>
      <c r="E20" s="118">
        <v>938</v>
      </c>
      <c r="F20" s="118">
        <v>353</v>
      </c>
    </row>
    <row r="21" spans="1:6" ht="15" customHeight="1" x14ac:dyDescent="0.2">
      <c r="A21" s="113" t="s">
        <v>198</v>
      </c>
      <c r="B21" s="115">
        <f>SUM(B11:B20)</f>
        <v>1216</v>
      </c>
      <c r="C21" s="115">
        <f t="shared" ref="C21:E21" si="0">SUM(C11:C20)</f>
        <v>1343</v>
      </c>
      <c r="D21" s="115">
        <f t="shared" si="0"/>
        <v>1169</v>
      </c>
      <c r="E21" s="115">
        <f t="shared" si="0"/>
        <v>1900</v>
      </c>
      <c r="F21" s="115">
        <f>SUM(F11:F20)</f>
        <v>3070</v>
      </c>
    </row>
    <row r="22" spans="1:6" ht="15" customHeight="1" x14ac:dyDescent="0.2">
      <c r="A22" s="38"/>
      <c r="B22" s="115"/>
      <c r="C22" s="115"/>
      <c r="D22" s="115"/>
      <c r="E22" s="115"/>
      <c r="F22" s="115"/>
    </row>
    <row r="23" spans="1:6" ht="15" customHeight="1" x14ac:dyDescent="0.2">
      <c r="A23" s="112" t="s">
        <v>96</v>
      </c>
      <c r="B23" s="115"/>
      <c r="C23" s="115"/>
      <c r="D23" s="115"/>
      <c r="E23" s="115"/>
      <c r="F23" s="115"/>
    </row>
    <row r="24" spans="1:6" ht="15" customHeight="1" x14ac:dyDescent="0.2">
      <c r="A24" s="113" t="s">
        <v>97</v>
      </c>
      <c r="B24" s="115">
        <v>-706</v>
      </c>
      <c r="C24" s="115">
        <v>-172</v>
      </c>
      <c r="D24" s="115">
        <v>-377</v>
      </c>
      <c r="E24" s="115">
        <v>-580</v>
      </c>
      <c r="F24" s="115">
        <v>-747</v>
      </c>
    </row>
    <row r="25" spans="1:6" ht="15" customHeight="1" x14ac:dyDescent="0.2">
      <c r="A25" s="113" t="s">
        <v>92</v>
      </c>
      <c r="B25" s="118">
        <v>163</v>
      </c>
      <c r="C25" s="118">
        <v>29</v>
      </c>
      <c r="D25" s="118">
        <v>-65</v>
      </c>
      <c r="E25" s="118">
        <v>25</v>
      </c>
      <c r="F25" s="118">
        <v>82</v>
      </c>
    </row>
    <row r="26" spans="1:6" ht="15" customHeight="1" x14ac:dyDescent="0.2">
      <c r="A26" s="113" t="s">
        <v>199</v>
      </c>
      <c r="B26" s="115">
        <f>SUM(B24:B25)</f>
        <v>-543</v>
      </c>
      <c r="C26" s="115">
        <f t="shared" ref="C26:E26" si="1">SUM(C24:C25)</f>
        <v>-143</v>
      </c>
      <c r="D26" s="115">
        <f t="shared" si="1"/>
        <v>-442</v>
      </c>
      <c r="E26" s="115">
        <f t="shared" si="1"/>
        <v>-555</v>
      </c>
      <c r="F26" s="115">
        <f>SUM(F24:F25)</f>
        <v>-665</v>
      </c>
    </row>
    <row r="27" spans="1:6" ht="15" customHeight="1" x14ac:dyDescent="0.2">
      <c r="A27" s="38"/>
      <c r="B27" s="115"/>
      <c r="C27" s="115"/>
      <c r="D27" s="115"/>
      <c r="E27" s="115"/>
      <c r="F27" s="115"/>
    </row>
    <row r="28" spans="1:6" ht="15" customHeight="1" x14ac:dyDescent="0.2">
      <c r="A28" s="112" t="s">
        <v>98</v>
      </c>
      <c r="B28" s="115"/>
      <c r="C28" s="115"/>
      <c r="D28" s="115"/>
      <c r="E28" s="115"/>
      <c r="F28" s="115"/>
    </row>
    <row r="29" spans="1:6" ht="15" customHeight="1" x14ac:dyDescent="0.2">
      <c r="A29" s="113" t="s">
        <v>99</v>
      </c>
      <c r="B29" s="115">
        <v>-1193</v>
      </c>
      <c r="C29" s="115">
        <v>-260</v>
      </c>
      <c r="D29" s="115">
        <v>-737</v>
      </c>
      <c r="E29" s="115">
        <v>-1056</v>
      </c>
      <c r="F29" s="115">
        <v>-1368</v>
      </c>
    </row>
    <row r="30" spans="1:6" ht="15" customHeight="1" x14ac:dyDescent="0.2">
      <c r="A30" s="113" t="s">
        <v>100</v>
      </c>
      <c r="B30" s="115">
        <v>-99</v>
      </c>
      <c r="C30" s="115">
        <v>461</v>
      </c>
      <c r="D30" s="115">
        <v>809</v>
      </c>
      <c r="E30" s="115">
        <v>581</v>
      </c>
      <c r="F30" s="115">
        <v>513</v>
      </c>
    </row>
    <row r="31" spans="1:6" ht="15" customHeight="1" x14ac:dyDescent="0.2">
      <c r="A31" s="113" t="s">
        <v>201</v>
      </c>
      <c r="B31" s="115">
        <v>0</v>
      </c>
      <c r="C31" s="115">
        <v>0</v>
      </c>
      <c r="D31" s="115">
        <v>0</v>
      </c>
      <c r="E31" s="115">
        <v>0</v>
      </c>
      <c r="F31" s="115">
        <v>-1303</v>
      </c>
    </row>
    <row r="32" spans="1:6" ht="15" customHeight="1" x14ac:dyDescent="0.2">
      <c r="A32" s="113" t="s">
        <v>92</v>
      </c>
      <c r="B32" s="118">
        <v>-62</v>
      </c>
      <c r="C32" s="118">
        <v>36</v>
      </c>
      <c r="D32" s="118">
        <v>-76</v>
      </c>
      <c r="E32" s="118">
        <v>-136</v>
      </c>
      <c r="F32" s="118">
        <v>-191</v>
      </c>
    </row>
    <row r="33" spans="1:6" ht="15" customHeight="1" x14ac:dyDescent="0.2">
      <c r="A33" s="113" t="s">
        <v>242</v>
      </c>
      <c r="B33" s="115">
        <f>SUM(B29:B32)</f>
        <v>-1354</v>
      </c>
      <c r="C33" s="115">
        <f t="shared" ref="C33:E33" si="2">SUM(C29:C32)</f>
        <v>237</v>
      </c>
      <c r="D33" s="115">
        <f t="shared" si="2"/>
        <v>-4</v>
      </c>
      <c r="E33" s="115">
        <f t="shared" si="2"/>
        <v>-611</v>
      </c>
      <c r="F33" s="115">
        <f>SUM(F29:F32)</f>
        <v>-2349</v>
      </c>
    </row>
    <row r="34" spans="1:6" ht="15" customHeight="1" x14ac:dyDescent="0.2">
      <c r="A34" s="38"/>
      <c r="B34" s="115"/>
      <c r="C34" s="115"/>
      <c r="D34" s="115"/>
      <c r="E34" s="115"/>
      <c r="F34" s="115"/>
    </row>
    <row r="35" spans="1:6" ht="15" customHeight="1" x14ac:dyDescent="0.2">
      <c r="A35" s="112" t="s">
        <v>101</v>
      </c>
      <c r="B35" s="118">
        <v>24</v>
      </c>
      <c r="C35" s="118">
        <v>18</v>
      </c>
      <c r="D35" s="118">
        <v>18</v>
      </c>
      <c r="E35" s="118">
        <v>1</v>
      </c>
      <c r="F35" s="118">
        <v>7</v>
      </c>
    </row>
    <row r="36" spans="1:6" ht="15" customHeight="1" x14ac:dyDescent="0.2">
      <c r="A36" s="38"/>
      <c r="B36" s="115"/>
      <c r="C36" s="115"/>
      <c r="D36" s="115"/>
      <c r="E36" s="115"/>
      <c r="F36" s="115"/>
    </row>
    <row r="37" spans="1:6" ht="15" customHeight="1" x14ac:dyDescent="0.2">
      <c r="A37" s="112" t="s">
        <v>244</v>
      </c>
      <c r="B37" s="115">
        <f>SUM(B21,B26,B33,B35)</f>
        <v>-657</v>
      </c>
      <c r="C37" s="115">
        <f>SUM(C21,C26,C33,C35)</f>
        <v>1455</v>
      </c>
      <c r="D37" s="115">
        <f>SUM(D21,D26,D33,D35)</f>
        <v>741</v>
      </c>
      <c r="E37" s="115">
        <f>SUM(E21,E26,E33,E35)</f>
        <v>735</v>
      </c>
      <c r="F37" s="115">
        <f>SUM(F21,F26,F33,F35)</f>
        <v>63</v>
      </c>
    </row>
    <row r="38" spans="1:6" ht="15" customHeight="1" x14ac:dyDescent="0.2">
      <c r="A38" s="38"/>
      <c r="B38" s="115"/>
      <c r="C38" s="115"/>
      <c r="D38" s="115"/>
      <c r="E38" s="115"/>
      <c r="F38" s="115"/>
    </row>
    <row r="39" spans="1:6" ht="15" customHeight="1" x14ac:dyDescent="0.2">
      <c r="A39" s="112" t="s">
        <v>102</v>
      </c>
      <c r="B39" s="118">
        <v>1995</v>
      </c>
      <c r="C39" s="118">
        <v>1338</v>
      </c>
      <c r="D39" s="118">
        <v>1338</v>
      </c>
      <c r="E39" s="118">
        <v>1338</v>
      </c>
      <c r="F39" s="118">
        <v>1338</v>
      </c>
    </row>
    <row r="40" spans="1:6" ht="15" customHeight="1" x14ac:dyDescent="0.2">
      <c r="A40" s="38"/>
      <c r="B40" s="115"/>
      <c r="C40" s="115"/>
      <c r="D40" s="115"/>
      <c r="E40" s="115"/>
      <c r="F40" s="115"/>
    </row>
    <row r="41" spans="1:6" ht="15" customHeight="1" thickBot="1" x14ac:dyDescent="0.25">
      <c r="A41" s="112" t="s">
        <v>103</v>
      </c>
      <c r="B41" s="119">
        <f>SUM(B37,B39)</f>
        <v>1338</v>
      </c>
      <c r="C41" s="119">
        <f>SUM(C37,C39)</f>
        <v>2793</v>
      </c>
      <c r="D41" s="119">
        <f>SUM(D37,D39)</f>
        <v>2079</v>
      </c>
      <c r="E41" s="119">
        <f>SUM(E37,E39)</f>
        <v>2073</v>
      </c>
      <c r="F41" s="119">
        <f>SUM(F37,F39)</f>
        <v>1401</v>
      </c>
    </row>
    <row r="42" spans="1:6" ht="15" customHeight="1" thickTop="1" x14ac:dyDescent="0.2">
      <c r="A42" s="112"/>
      <c r="B42" s="114"/>
      <c r="C42" s="28"/>
      <c r="D42" s="28"/>
      <c r="E42" s="28"/>
      <c r="F42" s="114"/>
    </row>
    <row r="43" spans="1:6" ht="15" customHeight="1" x14ac:dyDescent="0.2">
      <c r="A43" s="112"/>
      <c r="B43" s="114"/>
      <c r="C43" s="28"/>
      <c r="D43" s="28"/>
      <c r="E43" s="28"/>
      <c r="F43" s="114"/>
    </row>
    <row r="44" spans="1:6" ht="15" customHeight="1" x14ac:dyDescent="0.2">
      <c r="A44" s="112" t="s">
        <v>198</v>
      </c>
      <c r="B44" s="114">
        <f>B21</f>
        <v>1216</v>
      </c>
      <c r="C44" s="114">
        <f>C21</f>
        <v>1343</v>
      </c>
      <c r="D44" s="114">
        <f>D21</f>
        <v>1169</v>
      </c>
      <c r="E44" s="114">
        <f>E21</f>
        <v>1900</v>
      </c>
      <c r="F44" s="114">
        <f>F21</f>
        <v>3070</v>
      </c>
    </row>
    <row r="45" spans="1:6" ht="15" customHeight="1" x14ac:dyDescent="0.2">
      <c r="A45" s="113" t="s">
        <v>214</v>
      </c>
      <c r="B45" s="118">
        <f>B24</f>
        <v>-706</v>
      </c>
      <c r="C45" s="118">
        <f>C24</f>
        <v>-172</v>
      </c>
      <c r="D45" s="118">
        <f>D24</f>
        <v>-377</v>
      </c>
      <c r="E45" s="118">
        <f>E24</f>
        <v>-580</v>
      </c>
      <c r="F45" s="118">
        <f>F24</f>
        <v>-747</v>
      </c>
    </row>
    <row r="46" spans="1:6" ht="15" customHeight="1" thickBot="1" x14ac:dyDescent="0.25">
      <c r="A46" s="112" t="s">
        <v>200</v>
      </c>
      <c r="B46" s="120">
        <f>SUM(B44:B45)</f>
        <v>510</v>
      </c>
      <c r="C46" s="120">
        <f>SUM(C44:C45)</f>
        <v>1171</v>
      </c>
      <c r="D46" s="120">
        <f>SUM(D44:D45)</f>
        <v>792</v>
      </c>
      <c r="E46" s="120">
        <f>SUM(E44:E45)</f>
        <v>1320</v>
      </c>
      <c r="F46" s="120">
        <f>SUM(F44:F45)</f>
        <v>2323</v>
      </c>
    </row>
    <row r="47" spans="1:6" ht="15" customHeight="1" thickTop="1" x14ac:dyDescent="0.2">
      <c r="C47" s="28"/>
      <c r="D47" s="28"/>
      <c r="E47" s="28"/>
    </row>
    <row r="48" spans="1:6" ht="15" customHeight="1" x14ac:dyDescent="0.2">
      <c r="C48" s="28"/>
      <c r="D48" s="28"/>
      <c r="E48" s="28"/>
    </row>
  </sheetData>
  <mergeCells count="6">
    <mergeCell ref="C7:F7"/>
    <mergeCell ref="A1:F1"/>
    <mergeCell ref="A2:F2"/>
    <mergeCell ref="A3:F3"/>
    <mergeCell ref="A4:F4"/>
    <mergeCell ref="A5:F5"/>
  </mergeCells>
  <printOptions horizontalCentered="1"/>
  <pageMargins left="0.62" right="0.56000000000000005" top="0.34" bottom="0.48" header="0.3" footer="0.38"/>
  <pageSetup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47"/>
  <sheetViews>
    <sheetView showGridLines="0" topLeftCell="A31" zoomScaleNormal="100" workbookViewId="0">
      <selection sqref="A1:K1"/>
    </sheetView>
  </sheetViews>
  <sheetFormatPr defaultRowHeight="15" customHeight="1" x14ac:dyDescent="0.25"/>
  <cols>
    <col min="1" max="1" width="45.85546875" style="81" customWidth="1"/>
    <col min="2" max="11" width="11.7109375" style="81" customWidth="1"/>
    <col min="12" max="16384" width="9.140625" style="81"/>
  </cols>
  <sheetData>
    <row r="1" spans="1:11" ht="15" customHeight="1" x14ac:dyDescent="0.25">
      <c r="A1" s="165" t="s">
        <v>83</v>
      </c>
      <c r="B1" s="165"/>
      <c r="C1" s="165"/>
      <c r="D1" s="165"/>
      <c r="E1" s="165"/>
      <c r="F1" s="165"/>
      <c r="G1" s="165"/>
      <c r="H1" s="165"/>
      <c r="I1" s="165"/>
      <c r="J1" s="165"/>
      <c r="K1" s="165"/>
    </row>
    <row r="2" spans="1:11" ht="15" customHeight="1" x14ac:dyDescent="0.25">
      <c r="A2" s="172" t="s">
        <v>86</v>
      </c>
      <c r="B2" s="172"/>
      <c r="C2" s="172"/>
      <c r="D2" s="172"/>
      <c r="E2" s="172"/>
      <c r="F2" s="172"/>
      <c r="G2" s="172"/>
      <c r="H2" s="172"/>
      <c r="I2" s="172"/>
      <c r="J2" s="172"/>
      <c r="K2" s="172"/>
    </row>
    <row r="3" spans="1:11" ht="15" customHeight="1" x14ac:dyDescent="0.25">
      <c r="A3" s="165" t="s">
        <v>231</v>
      </c>
      <c r="B3" s="165"/>
      <c r="C3" s="165"/>
      <c r="D3" s="165"/>
      <c r="E3" s="165"/>
      <c r="F3" s="165"/>
      <c r="G3" s="165"/>
      <c r="H3" s="165"/>
      <c r="I3" s="165"/>
      <c r="J3" s="165"/>
      <c r="K3" s="165"/>
    </row>
    <row r="4" spans="1:11" ht="15" customHeight="1" x14ac:dyDescent="0.25">
      <c r="A4" s="166" t="s">
        <v>84</v>
      </c>
      <c r="B4" s="166"/>
      <c r="C4" s="166"/>
      <c r="D4" s="166"/>
      <c r="E4" s="166"/>
      <c r="F4" s="166"/>
      <c r="G4" s="166"/>
      <c r="H4" s="166"/>
      <c r="I4" s="166"/>
      <c r="J4" s="166"/>
      <c r="K4" s="166"/>
    </row>
    <row r="5" spans="1:11" ht="15" customHeight="1" x14ac:dyDescent="0.25">
      <c r="A5" s="167" t="s">
        <v>45</v>
      </c>
      <c r="B5" s="167"/>
      <c r="C5" s="167"/>
      <c r="D5" s="167"/>
      <c r="E5" s="167"/>
      <c r="F5" s="167"/>
      <c r="G5" s="167"/>
      <c r="H5" s="167"/>
      <c r="I5" s="167"/>
      <c r="J5" s="167"/>
      <c r="K5" s="167"/>
    </row>
    <row r="6" spans="1:11" ht="15" customHeight="1" x14ac:dyDescent="0.25">
      <c r="A6" s="82"/>
    </row>
    <row r="7" spans="1:11" ht="15" customHeight="1" x14ac:dyDescent="0.25">
      <c r="B7" s="162" t="s">
        <v>43</v>
      </c>
      <c r="C7" s="163"/>
      <c r="D7" s="163"/>
      <c r="E7" s="163"/>
      <c r="F7" s="164"/>
      <c r="G7" s="162" t="s">
        <v>44</v>
      </c>
      <c r="H7" s="163"/>
      <c r="I7" s="163"/>
      <c r="J7" s="163"/>
      <c r="K7" s="164"/>
    </row>
    <row r="8" spans="1:11" s="83" customFormat="1" ht="12.75" x14ac:dyDescent="0.25">
      <c r="B8" s="84" t="s">
        <v>0</v>
      </c>
      <c r="C8" s="85" t="s">
        <v>1</v>
      </c>
      <c r="D8" s="85" t="s">
        <v>2</v>
      </c>
      <c r="E8" s="85" t="s">
        <v>3</v>
      </c>
      <c r="F8" s="86" t="s">
        <v>4</v>
      </c>
      <c r="G8" s="84" t="s">
        <v>0</v>
      </c>
      <c r="H8" s="85" t="s">
        <v>1</v>
      </c>
      <c r="I8" s="85" t="s">
        <v>2</v>
      </c>
      <c r="J8" s="85" t="s">
        <v>3</v>
      </c>
      <c r="K8" s="86" t="s">
        <v>4</v>
      </c>
    </row>
    <row r="9" spans="1:11" ht="15" customHeight="1" x14ac:dyDescent="0.25">
      <c r="B9" s="87">
        <v>40299</v>
      </c>
      <c r="C9" s="88">
        <v>40390</v>
      </c>
      <c r="D9" s="88">
        <v>40481</v>
      </c>
      <c r="E9" s="88">
        <v>40572</v>
      </c>
      <c r="F9" s="89">
        <v>40572</v>
      </c>
      <c r="G9" s="87">
        <v>40663</v>
      </c>
      <c r="H9" s="88">
        <v>40754</v>
      </c>
      <c r="I9" s="88">
        <v>40845</v>
      </c>
      <c r="J9" s="88">
        <v>40936</v>
      </c>
      <c r="K9" s="89">
        <v>40936</v>
      </c>
    </row>
    <row r="10" spans="1:11" ht="15" customHeight="1" x14ac:dyDescent="0.25">
      <c r="B10" s="90"/>
      <c r="C10" s="90"/>
      <c r="D10" s="90"/>
      <c r="E10" s="90"/>
      <c r="F10" s="90"/>
      <c r="G10" s="90"/>
      <c r="H10" s="90"/>
      <c r="I10" s="90"/>
      <c r="J10" s="90"/>
      <c r="K10" s="90"/>
    </row>
    <row r="11" spans="1:11" ht="15" customHeight="1" x14ac:dyDescent="0.25">
      <c r="A11" s="91" t="s">
        <v>80</v>
      </c>
      <c r="B11" s="121"/>
      <c r="C11" s="122"/>
      <c r="D11" s="121"/>
      <c r="E11" s="122"/>
      <c r="F11" s="122"/>
      <c r="G11" s="122"/>
      <c r="H11" s="122"/>
      <c r="I11" s="122"/>
      <c r="J11" s="122"/>
      <c r="K11" s="122"/>
    </row>
    <row r="12" spans="1:11" ht="15" customHeight="1" x14ac:dyDescent="0.25">
      <c r="A12" s="123" t="s">
        <v>5</v>
      </c>
      <c r="B12" s="121">
        <v>8511</v>
      </c>
      <c r="C12" s="121">
        <v>8185</v>
      </c>
      <c r="D12" s="121">
        <v>7938</v>
      </c>
      <c r="E12" s="121">
        <v>12611</v>
      </c>
      <c r="F12" s="121">
        <f>SUM(B12:E12)</f>
        <v>37245</v>
      </c>
      <c r="G12" s="121">
        <v>8392</v>
      </c>
      <c r="H12" s="121">
        <v>7977</v>
      </c>
      <c r="I12" s="121">
        <v>8055</v>
      </c>
      <c r="J12" s="121">
        <v>12583</v>
      </c>
      <c r="K12" s="121">
        <f>SUM(G12:J12)</f>
        <v>37007</v>
      </c>
    </row>
    <row r="13" spans="1:11" ht="15" customHeight="1" x14ac:dyDescent="0.25">
      <c r="A13" s="123" t="s">
        <v>8</v>
      </c>
      <c r="B13" s="121">
        <v>2117</v>
      </c>
      <c r="C13" s="121">
        <v>2119</v>
      </c>
      <c r="D13" s="121">
        <v>2087</v>
      </c>
      <c r="E13" s="121">
        <v>2969</v>
      </c>
      <c r="F13" s="121">
        <f t="shared" ref="F13:F15" si="0">SUM(B13:E13)</f>
        <v>9292</v>
      </c>
      <c r="G13" s="121">
        <v>2147</v>
      </c>
      <c r="H13" s="121">
        <v>2026</v>
      </c>
      <c r="I13" s="121">
        <v>2033</v>
      </c>
      <c r="J13" s="121">
        <v>2810</v>
      </c>
      <c r="K13" s="121">
        <f t="shared" ref="K13:K15" si="1">SUM(G13:J13)</f>
        <v>9016</v>
      </c>
    </row>
    <row r="14" spans="1:11" ht="15" customHeight="1" x14ac:dyDescent="0.25">
      <c r="A14" s="123" t="s">
        <v>74</v>
      </c>
      <c r="B14" s="121">
        <v>1734</v>
      </c>
      <c r="C14" s="121">
        <v>1759</v>
      </c>
      <c r="D14" s="121">
        <v>1758</v>
      </c>
      <c r="E14" s="121">
        <v>1954</v>
      </c>
      <c r="F14" s="121">
        <f t="shared" si="0"/>
        <v>7205</v>
      </c>
      <c r="G14" s="121">
        <v>1776</v>
      </c>
      <c r="H14" s="121">
        <v>1787</v>
      </c>
      <c r="I14" s="121">
        <v>1784</v>
      </c>
      <c r="J14" s="121">
        <v>1905</v>
      </c>
      <c r="K14" s="121">
        <f t="shared" si="1"/>
        <v>7252</v>
      </c>
    </row>
    <row r="15" spans="1:11" ht="15" customHeight="1" x14ac:dyDescent="0.25">
      <c r="A15" s="123" t="s">
        <v>13</v>
      </c>
      <c r="B15" s="121">
        <v>383</v>
      </c>
      <c r="C15" s="121">
        <v>360</v>
      </c>
      <c r="D15" s="121">
        <v>329</v>
      </c>
      <c r="E15" s="121">
        <v>988</v>
      </c>
      <c r="F15" s="121">
        <f t="shared" si="0"/>
        <v>2060</v>
      </c>
      <c r="G15" s="121">
        <v>366</v>
      </c>
      <c r="H15" s="121">
        <v>239</v>
      </c>
      <c r="I15" s="121">
        <v>249</v>
      </c>
      <c r="J15" s="121">
        <v>888</v>
      </c>
      <c r="K15" s="121">
        <f t="shared" si="1"/>
        <v>1742</v>
      </c>
    </row>
    <row r="16" spans="1:11" ht="15" customHeight="1" x14ac:dyDescent="0.25">
      <c r="A16" s="124" t="s">
        <v>75</v>
      </c>
      <c r="B16" s="125"/>
      <c r="C16" s="125"/>
      <c r="D16" s="125"/>
      <c r="E16" s="125"/>
      <c r="F16" s="125"/>
      <c r="G16" s="125"/>
      <c r="H16" s="125"/>
      <c r="I16" s="125"/>
      <c r="J16" s="125"/>
      <c r="K16" s="125"/>
    </row>
    <row r="17" spans="1:11" ht="15" customHeight="1" x14ac:dyDescent="0.25">
      <c r="A17" s="123" t="s">
        <v>76</v>
      </c>
      <c r="B17" s="126">
        <f>'G - Revenue Category Summary'!B28</f>
        <v>4.7</v>
      </c>
      <c r="C17" s="126">
        <f>'G - Revenue Category Summary'!C28</f>
        <v>0</v>
      </c>
      <c r="D17" s="126">
        <f>'G - Revenue Category Summary'!D28</f>
        <v>-3.9</v>
      </c>
      <c r="E17" s="126">
        <f>'G - Revenue Category Summary'!E28</f>
        <v>-5.2</v>
      </c>
      <c r="F17" s="126">
        <f>'G - Revenue Category Summary'!F28</f>
        <v>-1.7000000000000002</v>
      </c>
      <c r="G17" s="126">
        <f>'G - Revenue Category Summary'!G28</f>
        <v>-3.8</v>
      </c>
      <c r="H17" s="126">
        <f>'G - Revenue Category Summary'!H28</f>
        <v>-4.1000000000000005</v>
      </c>
      <c r="I17" s="126">
        <f>'G - Revenue Category Summary'!I28</f>
        <v>0.1</v>
      </c>
      <c r="J17" s="126">
        <f>'G - Revenue Category Summary'!J28</f>
        <v>-1.0999999999999999</v>
      </c>
      <c r="K17" s="126">
        <f>'G - Revenue Category Summary'!K28</f>
        <v>-2.1</v>
      </c>
    </row>
    <row r="18" spans="1:11" ht="15" customHeight="1" x14ac:dyDescent="0.25">
      <c r="A18" s="123" t="s">
        <v>77</v>
      </c>
      <c r="B18" s="127">
        <f t="shared" ref="B18:K18" si="2">B13/B12</f>
        <v>0.24873692868053107</v>
      </c>
      <c r="C18" s="127">
        <f t="shared" si="2"/>
        <v>0.2588882101405009</v>
      </c>
      <c r="D18" s="127">
        <f t="shared" si="2"/>
        <v>0.26291257243638194</v>
      </c>
      <c r="E18" s="127">
        <f t="shared" si="2"/>
        <v>0.23542938704305766</v>
      </c>
      <c r="F18" s="127">
        <f t="shared" si="2"/>
        <v>0.24948315210095315</v>
      </c>
      <c r="G18" s="127">
        <f t="shared" si="2"/>
        <v>0.25583889418493805</v>
      </c>
      <c r="H18" s="127">
        <f t="shared" si="2"/>
        <v>0.25398019305503322</v>
      </c>
      <c r="I18" s="127">
        <f t="shared" si="2"/>
        <v>0.25238981998758536</v>
      </c>
      <c r="J18" s="127">
        <f t="shared" si="2"/>
        <v>0.22331717396487324</v>
      </c>
      <c r="K18" s="127">
        <f t="shared" si="2"/>
        <v>0.24362958359229334</v>
      </c>
    </row>
    <row r="19" spans="1:11" ht="15" customHeight="1" x14ac:dyDescent="0.25">
      <c r="A19" s="123" t="s">
        <v>78</v>
      </c>
      <c r="B19" s="127">
        <f t="shared" ref="B19:K19" si="3">B14/B12</f>
        <v>0.20373634120549877</v>
      </c>
      <c r="C19" s="127">
        <f t="shared" si="3"/>
        <v>0.21490531459987783</v>
      </c>
      <c r="D19" s="127">
        <f t="shared" si="3"/>
        <v>0.22146636432350719</v>
      </c>
      <c r="E19" s="127">
        <f t="shared" si="3"/>
        <v>0.15494409642375703</v>
      </c>
      <c r="F19" s="127">
        <f t="shared" si="3"/>
        <v>0.19344878507182173</v>
      </c>
      <c r="G19" s="127">
        <f t="shared" si="3"/>
        <v>0.21163012392755004</v>
      </c>
      <c r="H19" s="127">
        <f t="shared" si="3"/>
        <v>0.2240190547824997</v>
      </c>
      <c r="I19" s="127">
        <f t="shared" si="3"/>
        <v>0.22147734326505275</v>
      </c>
      <c r="J19" s="127">
        <f t="shared" si="3"/>
        <v>0.15139473893348168</v>
      </c>
      <c r="K19" s="127">
        <f t="shared" si="3"/>
        <v>0.1959629259329316</v>
      </c>
    </row>
    <row r="20" spans="1:11" ht="15" customHeight="1" x14ac:dyDescent="0.25">
      <c r="A20" s="123" t="s">
        <v>79</v>
      </c>
      <c r="B20" s="128">
        <f t="shared" ref="B20:K20" si="4">B15/B12</f>
        <v>4.5000587475032314E-2</v>
      </c>
      <c r="C20" s="128">
        <f t="shared" si="4"/>
        <v>4.3982895540623089E-2</v>
      </c>
      <c r="D20" s="128">
        <f t="shared" si="4"/>
        <v>4.1446208112874777E-2</v>
      </c>
      <c r="E20" s="128">
        <f t="shared" si="4"/>
        <v>7.8344302592974382E-2</v>
      </c>
      <c r="F20" s="128">
        <f t="shared" si="4"/>
        <v>5.5309437508390388E-2</v>
      </c>
      <c r="G20" s="128">
        <f t="shared" si="4"/>
        <v>4.3612964728312678E-2</v>
      </c>
      <c r="H20" s="128">
        <f t="shared" si="4"/>
        <v>2.9961138272533532E-2</v>
      </c>
      <c r="I20" s="128">
        <f t="shared" si="4"/>
        <v>3.0912476722532587E-2</v>
      </c>
      <c r="J20" s="128">
        <f t="shared" si="4"/>
        <v>7.0571405865056031E-2</v>
      </c>
      <c r="K20" s="128">
        <f t="shared" si="4"/>
        <v>4.7072175534358364E-2</v>
      </c>
    </row>
    <row r="21" spans="1:11" ht="15" customHeight="1" x14ac:dyDescent="0.25">
      <c r="A21" s="123"/>
      <c r="B21" s="128"/>
      <c r="C21" s="128"/>
      <c r="D21" s="128"/>
      <c r="E21" s="128"/>
      <c r="F21" s="128"/>
      <c r="G21" s="128"/>
      <c r="H21" s="128"/>
      <c r="I21" s="128"/>
      <c r="J21" s="128"/>
      <c r="K21" s="128"/>
    </row>
    <row r="22" spans="1:11" ht="15" customHeight="1" x14ac:dyDescent="0.25">
      <c r="A22" s="124" t="s">
        <v>237</v>
      </c>
      <c r="B22" s="128"/>
      <c r="C22" s="128"/>
      <c r="D22" s="128"/>
      <c r="E22" s="128"/>
      <c r="F22" s="128"/>
      <c r="G22" s="128"/>
      <c r="H22" s="128"/>
      <c r="I22" s="128"/>
      <c r="J22" s="128"/>
      <c r="K22" s="128"/>
    </row>
    <row r="23" spans="1:11" ht="15" customHeight="1" x14ac:dyDescent="0.25">
      <c r="A23" s="123" t="s">
        <v>216</v>
      </c>
      <c r="B23" s="128">
        <f>'B - Non-GAAP Reconciliation'!B15</f>
        <v>0.24873692868053107</v>
      </c>
      <c r="C23" s="128">
        <f>'B - Non-GAAP Reconciliation'!C15</f>
        <v>0.2588882101405009</v>
      </c>
      <c r="D23" s="128">
        <f>'B - Non-GAAP Reconciliation'!D15</f>
        <v>0.26291257243638194</v>
      </c>
      <c r="E23" s="128">
        <f>'B - Non-GAAP Reconciliation'!E15</f>
        <v>0.23614304971849973</v>
      </c>
      <c r="F23" s="128">
        <f>'B - Non-GAAP Reconciliation'!F15</f>
        <v>0.24972479527453351</v>
      </c>
      <c r="G23" s="128">
        <f>'B - Non-GAAP Reconciliation'!G15</f>
        <v>0.25583889418493805</v>
      </c>
      <c r="H23" s="128">
        <f>'B - Non-GAAP Reconciliation'!H15</f>
        <v>0.25398019305503322</v>
      </c>
      <c r="I23" s="128">
        <f>'B - Non-GAAP Reconciliation'!I15</f>
        <v>0.25238981998758536</v>
      </c>
      <c r="J23" s="128">
        <f>'B - Non-GAAP Reconciliation'!J15</f>
        <v>0.22482714773901297</v>
      </c>
      <c r="K23" s="128">
        <f>'B - Non-GAAP Reconciliation'!K15</f>
        <v>0.24414299997297809</v>
      </c>
    </row>
    <row r="24" spans="1:11" ht="15" customHeight="1" x14ac:dyDescent="0.25">
      <c r="A24" s="123" t="s">
        <v>215</v>
      </c>
      <c r="B24" s="128">
        <f>B19</f>
        <v>0.20373634120549877</v>
      </c>
      <c r="C24" s="128">
        <f t="shared" ref="C24:K24" si="5">C19</f>
        <v>0.21490531459987783</v>
      </c>
      <c r="D24" s="128">
        <f t="shared" si="5"/>
        <v>0.22146636432350719</v>
      </c>
      <c r="E24" s="128">
        <f t="shared" si="5"/>
        <v>0.15494409642375703</v>
      </c>
      <c r="F24" s="128">
        <f t="shared" si="5"/>
        <v>0.19344878507182173</v>
      </c>
      <c r="G24" s="128">
        <f t="shared" si="5"/>
        <v>0.21163012392755004</v>
      </c>
      <c r="H24" s="128">
        <f t="shared" si="5"/>
        <v>0.2240190547824997</v>
      </c>
      <c r="I24" s="128">
        <f t="shared" si="5"/>
        <v>0.22147734326505275</v>
      </c>
      <c r="J24" s="128">
        <f t="shared" si="5"/>
        <v>0.15139473893348168</v>
      </c>
      <c r="K24" s="128">
        <f t="shared" si="5"/>
        <v>0.1959629259329316</v>
      </c>
    </row>
    <row r="25" spans="1:11" ht="15" customHeight="1" x14ac:dyDescent="0.25">
      <c r="A25" s="123" t="s">
        <v>190</v>
      </c>
      <c r="B25" s="121">
        <f>'B - Non-GAAP Reconciliation'!B20</f>
        <v>383</v>
      </c>
      <c r="C25" s="121">
        <f>'B - Non-GAAP Reconciliation'!C20</f>
        <v>360</v>
      </c>
      <c r="D25" s="121">
        <f>'B - Non-GAAP Reconciliation'!D20</f>
        <v>329</v>
      </c>
      <c r="E25" s="121">
        <f>'B - Non-GAAP Reconciliation'!E20</f>
        <v>1024</v>
      </c>
      <c r="F25" s="121">
        <f>'B - Non-GAAP Reconciliation'!F20</f>
        <v>2096</v>
      </c>
      <c r="G25" s="121">
        <f>'B - Non-GAAP Reconciliation'!G20</f>
        <v>371</v>
      </c>
      <c r="H25" s="121">
        <f>'B - Non-GAAP Reconciliation'!H20</f>
        <v>239</v>
      </c>
      <c r="I25" s="121">
        <f>'B - Non-GAAP Reconciliation'!I20</f>
        <v>249</v>
      </c>
      <c r="J25" s="121">
        <f>'B - Non-GAAP Reconciliation'!J20</f>
        <v>924</v>
      </c>
      <c r="K25" s="121">
        <f>'B - Non-GAAP Reconciliation'!K20</f>
        <v>1783</v>
      </c>
    </row>
    <row r="26" spans="1:11" ht="15" customHeight="1" x14ac:dyDescent="0.25">
      <c r="A26" s="123" t="s">
        <v>191</v>
      </c>
      <c r="B26" s="128">
        <f>B25/B12</f>
        <v>4.5000587475032314E-2</v>
      </c>
      <c r="C26" s="128">
        <f t="shared" ref="C26:K26" si="6">C25/C12</f>
        <v>4.3982895540623089E-2</v>
      </c>
      <c r="D26" s="128">
        <f t="shared" si="6"/>
        <v>4.1446208112874777E-2</v>
      </c>
      <c r="E26" s="128">
        <f t="shared" si="6"/>
        <v>8.1198953294742679E-2</v>
      </c>
      <c r="F26" s="128">
        <f t="shared" si="6"/>
        <v>5.6276010202711772E-2</v>
      </c>
      <c r="G26" s="128">
        <f t="shared" si="6"/>
        <v>4.4208770257387987E-2</v>
      </c>
      <c r="H26" s="128">
        <f t="shared" si="6"/>
        <v>2.9961138272533532E-2</v>
      </c>
      <c r="I26" s="128">
        <f t="shared" si="6"/>
        <v>3.0912476722532587E-2</v>
      </c>
      <c r="J26" s="128">
        <f t="shared" si="6"/>
        <v>7.3432408805531271E-2</v>
      </c>
      <c r="K26" s="128">
        <f t="shared" si="6"/>
        <v>4.8180074040046476E-2</v>
      </c>
    </row>
    <row r="27" spans="1:11" ht="15" customHeight="1" x14ac:dyDescent="0.25">
      <c r="A27" s="103"/>
      <c r="B27" s="106"/>
      <c r="C27" s="106"/>
      <c r="D27" s="106"/>
      <c r="E27" s="106"/>
      <c r="F27" s="106"/>
      <c r="G27" s="106"/>
      <c r="H27" s="106"/>
      <c r="I27" s="106"/>
      <c r="J27" s="106"/>
      <c r="K27" s="106"/>
    </row>
    <row r="28" spans="1:11" ht="15" customHeight="1" x14ac:dyDescent="0.25">
      <c r="A28" s="91" t="s">
        <v>81</v>
      </c>
      <c r="B28" s="106"/>
      <c r="C28" s="106"/>
      <c r="D28" s="106"/>
      <c r="E28" s="106"/>
      <c r="F28" s="106"/>
      <c r="G28" s="106"/>
      <c r="H28" s="106"/>
      <c r="I28" s="106"/>
      <c r="J28" s="106"/>
      <c r="K28" s="106"/>
    </row>
    <row r="29" spans="1:11" ht="15" customHeight="1" x14ac:dyDescent="0.25">
      <c r="A29" s="123" t="s">
        <v>5</v>
      </c>
      <c r="B29" s="121">
        <v>2811</v>
      </c>
      <c r="C29" s="121">
        <v>2717</v>
      </c>
      <c r="D29" s="121">
        <v>3043</v>
      </c>
      <c r="E29" s="121">
        <v>4086</v>
      </c>
      <c r="F29" s="121">
        <f>SUM(B29:E29)</f>
        <v>12657</v>
      </c>
      <c r="G29" s="121">
        <v>2977</v>
      </c>
      <c r="H29" s="121">
        <v>2879</v>
      </c>
      <c r="I29" s="121">
        <v>3090</v>
      </c>
      <c r="J29" s="121">
        <v>4088</v>
      </c>
      <c r="K29" s="121">
        <f>SUM(G29:J29)</f>
        <v>13034</v>
      </c>
    </row>
    <row r="30" spans="1:11" ht="15" customHeight="1" x14ac:dyDescent="0.25">
      <c r="A30" s="123" t="s">
        <v>8</v>
      </c>
      <c r="B30" s="121">
        <v>738</v>
      </c>
      <c r="C30" s="121">
        <v>707</v>
      </c>
      <c r="D30" s="121">
        <v>788</v>
      </c>
      <c r="E30" s="121">
        <v>991</v>
      </c>
      <c r="F30" s="121">
        <f t="shared" ref="F30:F32" si="7">SUM(B30:E30)</f>
        <v>3224</v>
      </c>
      <c r="G30" s="121">
        <v>774</v>
      </c>
      <c r="H30" s="121">
        <v>736</v>
      </c>
      <c r="I30" s="121">
        <v>820</v>
      </c>
      <c r="J30" s="121">
        <v>1044</v>
      </c>
      <c r="K30" s="121">
        <f t="shared" ref="K30:K32" si="8">SUM(G30:J30)</f>
        <v>3374</v>
      </c>
    </row>
    <row r="31" spans="1:11" ht="15" customHeight="1" x14ac:dyDescent="0.25">
      <c r="A31" s="123" t="s">
        <v>74</v>
      </c>
      <c r="B31" s="121">
        <v>693</v>
      </c>
      <c r="C31" s="121">
        <v>676</v>
      </c>
      <c r="D31" s="121">
        <v>686</v>
      </c>
      <c r="E31" s="121">
        <v>748</v>
      </c>
      <c r="F31" s="121">
        <f t="shared" si="7"/>
        <v>2803</v>
      </c>
      <c r="G31" s="121">
        <v>681</v>
      </c>
      <c r="H31" s="121">
        <v>715</v>
      </c>
      <c r="I31" s="121">
        <v>688</v>
      </c>
      <c r="J31" s="121">
        <v>831</v>
      </c>
      <c r="K31" s="121">
        <f t="shared" si="8"/>
        <v>2915</v>
      </c>
    </row>
    <row r="32" spans="1:11" ht="15" customHeight="1" x14ac:dyDescent="0.25">
      <c r="A32" s="123" t="s">
        <v>177</v>
      </c>
      <c r="B32" s="121">
        <v>45</v>
      </c>
      <c r="C32" s="121">
        <v>31</v>
      </c>
      <c r="D32" s="121">
        <v>102</v>
      </c>
      <c r="E32" s="121">
        <v>135</v>
      </c>
      <c r="F32" s="121">
        <f t="shared" si="7"/>
        <v>313</v>
      </c>
      <c r="G32" s="121">
        <v>94</v>
      </c>
      <c r="H32" s="121">
        <v>21</v>
      </c>
      <c r="I32" s="121">
        <v>132</v>
      </c>
      <c r="J32" s="121">
        <v>-1009</v>
      </c>
      <c r="K32" s="121">
        <f t="shared" si="8"/>
        <v>-762</v>
      </c>
    </row>
    <row r="33" spans="1:11" ht="15" customHeight="1" x14ac:dyDescent="0.25">
      <c r="A33" s="124" t="s">
        <v>75</v>
      </c>
      <c r="B33" s="125"/>
      <c r="C33" s="125"/>
      <c r="D33" s="125"/>
      <c r="E33" s="125"/>
      <c r="F33" s="125"/>
      <c r="G33" s="125"/>
      <c r="H33" s="125"/>
      <c r="I33" s="125"/>
      <c r="J33" s="125"/>
      <c r="K33" s="125"/>
    </row>
    <row r="34" spans="1:11" ht="15" customHeight="1" x14ac:dyDescent="0.25">
      <c r="A34" s="123" t="s">
        <v>76</v>
      </c>
      <c r="B34" s="126">
        <f>'G - Revenue Category Summary'!B49</f>
        <v>7.1</v>
      </c>
      <c r="C34" s="126">
        <f>'G - Revenue Category Summary'!C49</f>
        <v>4.9000000000000004</v>
      </c>
      <c r="D34" s="126">
        <f>'G - Revenue Category Summary'!D49</f>
        <v>2.6</v>
      </c>
      <c r="E34" s="126">
        <f>'G - Revenue Category Summary'!E49</f>
        <v>-2</v>
      </c>
      <c r="F34" s="126">
        <f>'G - Revenue Category Summary'!F49</f>
        <v>2.5</v>
      </c>
      <c r="G34" s="126">
        <f>'G - Revenue Category Summary'!G49</f>
        <v>-0.2</v>
      </c>
      <c r="H34" s="126">
        <f>'G - Revenue Category Summary'!H49</f>
        <v>-2.8000000000000003</v>
      </c>
      <c r="I34" s="126">
        <f>'G - Revenue Category Summary'!I49</f>
        <v>-3.2</v>
      </c>
      <c r="J34" s="126">
        <f>'G - Revenue Category Summary'!J49</f>
        <v>-1.7999999999999998</v>
      </c>
      <c r="K34" s="126">
        <f>'G - Revenue Category Summary'!K49</f>
        <v>-2</v>
      </c>
    </row>
    <row r="35" spans="1:11" ht="15" customHeight="1" x14ac:dyDescent="0.25">
      <c r="A35" s="123" t="s">
        <v>77</v>
      </c>
      <c r="B35" s="127">
        <f t="shared" ref="B35:K35" si="9">B30/B29</f>
        <v>0.26254002134471716</v>
      </c>
      <c r="C35" s="127">
        <f t="shared" si="9"/>
        <v>0.26021347073978651</v>
      </c>
      <c r="D35" s="127">
        <f t="shared" si="9"/>
        <v>0.25895497863950051</v>
      </c>
      <c r="E35" s="127">
        <f t="shared" si="9"/>
        <v>0.24253548702887909</v>
      </c>
      <c r="F35" s="127">
        <f t="shared" si="9"/>
        <v>0.25472070790866713</v>
      </c>
      <c r="G35" s="127">
        <f t="shared" si="9"/>
        <v>0.25999328182734294</v>
      </c>
      <c r="H35" s="127">
        <f t="shared" si="9"/>
        <v>0.25564432094477246</v>
      </c>
      <c r="I35" s="127">
        <f t="shared" si="9"/>
        <v>0.26537216828478966</v>
      </c>
      <c r="J35" s="127">
        <f t="shared" si="9"/>
        <v>0.2553816046966732</v>
      </c>
      <c r="K35" s="127">
        <f t="shared" si="9"/>
        <v>0.25886143931256711</v>
      </c>
    </row>
    <row r="36" spans="1:11" ht="15" customHeight="1" x14ac:dyDescent="0.25">
      <c r="A36" s="123" t="s">
        <v>78</v>
      </c>
      <c r="B36" s="127">
        <f t="shared" ref="B36:K36" si="10">B31/B29</f>
        <v>0.24653148345784417</v>
      </c>
      <c r="C36" s="127">
        <f t="shared" si="10"/>
        <v>0.24880382775119617</v>
      </c>
      <c r="D36" s="127">
        <f t="shared" si="10"/>
        <v>0.22543542556687479</v>
      </c>
      <c r="E36" s="127">
        <f t="shared" si="10"/>
        <v>0.18306412139011258</v>
      </c>
      <c r="F36" s="127">
        <f t="shared" si="10"/>
        <v>0.22145848147270286</v>
      </c>
      <c r="G36" s="127">
        <f t="shared" si="10"/>
        <v>0.22875377897211957</v>
      </c>
      <c r="H36" s="127">
        <f t="shared" si="10"/>
        <v>0.24835012156998959</v>
      </c>
      <c r="I36" s="127">
        <f t="shared" si="10"/>
        <v>0.22265372168284789</v>
      </c>
      <c r="J36" s="127">
        <f t="shared" si="10"/>
        <v>0.20327788649706457</v>
      </c>
      <c r="K36" s="127">
        <f t="shared" si="10"/>
        <v>0.22364584931717046</v>
      </c>
    </row>
    <row r="37" spans="1:11" ht="15" customHeight="1" x14ac:dyDescent="0.25">
      <c r="A37" s="123" t="s">
        <v>178</v>
      </c>
      <c r="B37" s="128">
        <f t="shared" ref="B37:I37" si="11">B32/B29</f>
        <v>1.6008537886872998E-2</v>
      </c>
      <c r="C37" s="128">
        <f t="shared" si="11"/>
        <v>1.1409642988590356E-2</v>
      </c>
      <c r="D37" s="128">
        <f t="shared" si="11"/>
        <v>3.3519553072625698E-2</v>
      </c>
      <c r="E37" s="128">
        <f t="shared" si="11"/>
        <v>3.3039647577092511E-2</v>
      </c>
      <c r="F37" s="128">
        <f t="shared" si="11"/>
        <v>2.4729398751678913E-2</v>
      </c>
      <c r="G37" s="128">
        <f t="shared" si="11"/>
        <v>3.1575411488075245E-2</v>
      </c>
      <c r="H37" s="128">
        <f t="shared" si="11"/>
        <v>7.2941993747829108E-3</v>
      </c>
      <c r="I37" s="128">
        <f t="shared" si="11"/>
        <v>4.2718446601941747E-2</v>
      </c>
      <c r="J37" s="129">
        <f>(J32/J29)*100</f>
        <v>-24.681996086105677</v>
      </c>
      <c r="K37" s="129">
        <f>(K32/K29)*100</f>
        <v>-5.8462482737455881</v>
      </c>
    </row>
    <row r="38" spans="1:11" ht="15" customHeight="1" x14ac:dyDescent="0.25">
      <c r="A38" s="123"/>
      <c r="B38" s="128"/>
      <c r="C38" s="128"/>
      <c r="D38" s="128"/>
      <c r="E38" s="128"/>
      <c r="F38" s="128"/>
      <c r="G38" s="128"/>
      <c r="H38" s="128"/>
      <c r="I38" s="128"/>
      <c r="J38" s="128"/>
      <c r="K38" s="128"/>
    </row>
    <row r="39" spans="1:11" ht="15" customHeight="1" x14ac:dyDescent="0.25">
      <c r="A39" s="124" t="s">
        <v>237</v>
      </c>
      <c r="B39" s="128"/>
      <c r="C39" s="128"/>
      <c r="D39" s="128"/>
      <c r="E39" s="128"/>
      <c r="F39" s="128"/>
      <c r="G39" s="128"/>
      <c r="H39" s="128"/>
      <c r="I39" s="128"/>
      <c r="J39" s="128"/>
      <c r="K39" s="128"/>
    </row>
    <row r="40" spans="1:11" ht="15" customHeight="1" x14ac:dyDescent="0.25">
      <c r="A40" s="123" t="s">
        <v>216</v>
      </c>
      <c r="B40" s="128">
        <f>B35</f>
        <v>0.26254002134471716</v>
      </c>
      <c r="C40" s="128">
        <f t="shared" ref="C40:K40" si="12">C35</f>
        <v>0.26021347073978651</v>
      </c>
      <c r="D40" s="128">
        <f t="shared" si="12"/>
        <v>0.25895497863950051</v>
      </c>
      <c r="E40" s="128">
        <f t="shared" si="12"/>
        <v>0.24253548702887909</v>
      </c>
      <c r="F40" s="128">
        <f t="shared" si="12"/>
        <v>0.25472070790866713</v>
      </c>
      <c r="G40" s="128">
        <f t="shared" si="12"/>
        <v>0.25999328182734294</v>
      </c>
      <c r="H40" s="128">
        <f t="shared" si="12"/>
        <v>0.25564432094477246</v>
      </c>
      <c r="I40" s="128">
        <f t="shared" si="12"/>
        <v>0.26537216828478966</v>
      </c>
      <c r="J40" s="128">
        <f t="shared" si="12"/>
        <v>0.2553816046966732</v>
      </c>
      <c r="K40" s="128">
        <f t="shared" si="12"/>
        <v>0.25886143931256711</v>
      </c>
    </row>
    <row r="41" spans="1:11" ht="15" customHeight="1" x14ac:dyDescent="0.25">
      <c r="A41" s="123" t="s">
        <v>215</v>
      </c>
      <c r="B41" s="128">
        <f>'B - Non-GAAP Reconciliation'!B27</f>
        <v>0.24653148345784417</v>
      </c>
      <c r="C41" s="128">
        <f>'B - Non-GAAP Reconciliation'!C27</f>
        <v>0.24880382775119617</v>
      </c>
      <c r="D41" s="128">
        <f>'B - Non-GAAP Reconciliation'!D27</f>
        <v>0.22543542556687479</v>
      </c>
      <c r="E41" s="128">
        <f>'B - Non-GAAP Reconciliation'!E27</f>
        <v>0.18306412139011258</v>
      </c>
      <c r="F41" s="128">
        <f>'B - Non-GAAP Reconciliation'!F27</f>
        <v>0.22145848147270286</v>
      </c>
      <c r="G41" s="128">
        <f>'B - Non-GAAP Reconciliation'!G27</f>
        <v>0.22875377897211957</v>
      </c>
      <c r="H41" s="128">
        <f>'B - Non-GAAP Reconciliation'!H27</f>
        <v>0.24835012156998959</v>
      </c>
      <c r="I41" s="128">
        <f>'B - Non-GAAP Reconciliation'!I27</f>
        <v>0.22265372168284789</v>
      </c>
      <c r="J41" s="128">
        <f>'B - Non-GAAP Reconciliation'!J27</f>
        <v>0.19202544031311156</v>
      </c>
      <c r="K41" s="128">
        <f>'B - Non-GAAP Reconciliation'!K27</f>
        <v>0.22011661807580174</v>
      </c>
    </row>
    <row r="42" spans="1:11" ht="15" customHeight="1" x14ac:dyDescent="0.25">
      <c r="A42" s="123" t="s">
        <v>190</v>
      </c>
      <c r="B42" s="121">
        <f>'B - Non-GAAP Reconciliation'!B33</f>
        <v>45</v>
      </c>
      <c r="C42" s="121">
        <f>'B - Non-GAAP Reconciliation'!C33</f>
        <v>31</v>
      </c>
      <c r="D42" s="121">
        <f>'B - Non-GAAP Reconciliation'!D33</f>
        <v>102</v>
      </c>
      <c r="E42" s="121">
        <f>'B - Non-GAAP Reconciliation'!E33</f>
        <v>243</v>
      </c>
      <c r="F42" s="121">
        <f>'B - Non-GAAP Reconciliation'!F33</f>
        <v>421</v>
      </c>
      <c r="G42" s="121">
        <f>'B - Non-GAAP Reconciliation'!G33</f>
        <v>93</v>
      </c>
      <c r="H42" s="121">
        <f>'B - Non-GAAP Reconciliation'!H33</f>
        <v>21</v>
      </c>
      <c r="I42" s="121">
        <f>'B - Non-GAAP Reconciliation'!I33</f>
        <v>132</v>
      </c>
      <c r="J42" s="121">
        <f>'B - Non-GAAP Reconciliation'!J33</f>
        <v>259</v>
      </c>
      <c r="K42" s="121">
        <f>'B - Non-GAAP Reconciliation'!K33</f>
        <v>505</v>
      </c>
    </row>
    <row r="43" spans="1:11" ht="15" customHeight="1" x14ac:dyDescent="0.25">
      <c r="A43" s="123" t="s">
        <v>191</v>
      </c>
      <c r="B43" s="128">
        <f t="shared" ref="B43:K43" si="13">B42/B29</f>
        <v>1.6008537886872998E-2</v>
      </c>
      <c r="C43" s="128">
        <f t="shared" si="13"/>
        <v>1.1409642988590356E-2</v>
      </c>
      <c r="D43" s="128">
        <f t="shared" si="13"/>
        <v>3.3519553072625698E-2</v>
      </c>
      <c r="E43" s="128">
        <f t="shared" si="13"/>
        <v>5.9471365638766517E-2</v>
      </c>
      <c r="F43" s="128">
        <f t="shared" si="13"/>
        <v>3.3262226435964291E-2</v>
      </c>
      <c r="G43" s="128">
        <f t="shared" si="13"/>
        <v>3.1239502855223381E-2</v>
      </c>
      <c r="H43" s="128">
        <f t="shared" si="13"/>
        <v>7.2941993747829108E-3</v>
      </c>
      <c r="I43" s="128">
        <f t="shared" si="13"/>
        <v>4.2718446601941747E-2</v>
      </c>
      <c r="J43" s="128">
        <f t="shared" si="13"/>
        <v>6.3356164383561647E-2</v>
      </c>
      <c r="K43" s="128">
        <f t="shared" si="13"/>
        <v>3.8744821236765384E-2</v>
      </c>
    </row>
    <row r="46" spans="1:11" ht="81.75" customHeight="1" x14ac:dyDescent="0.25">
      <c r="A46" s="170" t="s">
        <v>118</v>
      </c>
      <c r="B46" s="170"/>
      <c r="C46" s="170"/>
      <c r="D46" s="170"/>
      <c r="E46" s="170"/>
      <c r="F46" s="170"/>
      <c r="G46" s="170"/>
      <c r="H46" s="170"/>
      <c r="I46" s="170"/>
      <c r="J46" s="170"/>
      <c r="K46" s="170"/>
    </row>
    <row r="47" spans="1:11" ht="26.25" customHeight="1" x14ac:dyDescent="0.25">
      <c r="A47" s="171" t="s">
        <v>212</v>
      </c>
      <c r="B47" s="171"/>
      <c r="C47" s="171"/>
      <c r="D47" s="171"/>
      <c r="E47" s="171"/>
      <c r="F47" s="171"/>
      <c r="G47" s="171"/>
      <c r="H47" s="171"/>
      <c r="I47" s="171"/>
      <c r="J47" s="171"/>
      <c r="K47" s="171"/>
    </row>
  </sheetData>
  <mergeCells count="9">
    <mergeCell ref="A46:K46"/>
    <mergeCell ref="A47:K47"/>
    <mergeCell ref="A1:K1"/>
    <mergeCell ref="A3:K3"/>
    <mergeCell ref="A5:K5"/>
    <mergeCell ref="B7:F7"/>
    <mergeCell ref="G7:K7"/>
    <mergeCell ref="A2:K2"/>
    <mergeCell ref="A4:K4"/>
  </mergeCells>
  <printOptions horizontalCentered="1"/>
  <pageMargins left="0.28999999999999998" right="0.28999999999999998" top="0.26" bottom="0.17" header="0.3" footer="0.3"/>
  <pageSetup scale="7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53"/>
  <sheetViews>
    <sheetView showGridLines="0" zoomScaleNormal="100" workbookViewId="0">
      <selection sqref="A1:K1"/>
    </sheetView>
  </sheetViews>
  <sheetFormatPr defaultRowHeight="15" customHeight="1" x14ac:dyDescent="0.25"/>
  <cols>
    <col min="1" max="1" width="45.85546875" style="81" customWidth="1"/>
    <col min="2" max="11" width="11.7109375" style="81" customWidth="1"/>
    <col min="12" max="16384" width="9.140625" style="81"/>
  </cols>
  <sheetData>
    <row r="1" spans="1:11" ht="15" customHeight="1" x14ac:dyDescent="0.25">
      <c r="A1" s="165" t="s">
        <v>83</v>
      </c>
      <c r="B1" s="165"/>
      <c r="C1" s="165"/>
      <c r="D1" s="165"/>
      <c r="E1" s="165"/>
      <c r="F1" s="165"/>
      <c r="G1" s="165"/>
      <c r="H1" s="165"/>
      <c r="I1" s="165"/>
      <c r="J1" s="165"/>
      <c r="K1" s="165"/>
    </row>
    <row r="2" spans="1:11" ht="15" customHeight="1" x14ac:dyDescent="0.25">
      <c r="A2" s="172" t="s">
        <v>117</v>
      </c>
      <c r="B2" s="172"/>
      <c r="C2" s="172"/>
      <c r="D2" s="172"/>
      <c r="E2" s="172"/>
      <c r="F2" s="172"/>
      <c r="G2" s="172"/>
      <c r="H2" s="172"/>
      <c r="I2" s="172"/>
      <c r="J2" s="172"/>
      <c r="K2" s="172"/>
    </row>
    <row r="3" spans="1:11" ht="15" customHeight="1" x14ac:dyDescent="0.25">
      <c r="A3" s="165" t="s">
        <v>232</v>
      </c>
      <c r="B3" s="165"/>
      <c r="C3" s="165"/>
      <c r="D3" s="165"/>
      <c r="E3" s="165"/>
      <c r="F3" s="165"/>
      <c r="G3" s="165"/>
      <c r="H3" s="165"/>
      <c r="I3" s="165"/>
      <c r="J3" s="165"/>
      <c r="K3" s="165"/>
    </row>
    <row r="4" spans="1:11" ht="15" customHeight="1" x14ac:dyDescent="0.25">
      <c r="A4" s="167" t="s">
        <v>45</v>
      </c>
      <c r="B4" s="167"/>
      <c r="C4" s="167"/>
      <c r="D4" s="167"/>
      <c r="E4" s="167"/>
      <c r="F4" s="167"/>
      <c r="G4" s="167"/>
      <c r="H4" s="167"/>
      <c r="I4" s="167"/>
      <c r="J4" s="167"/>
      <c r="K4" s="167"/>
    </row>
    <row r="5" spans="1:11" ht="15" customHeight="1" x14ac:dyDescent="0.25">
      <c r="A5" s="82"/>
    </row>
    <row r="6" spans="1:11" ht="15" customHeight="1" x14ac:dyDescent="0.25">
      <c r="B6" s="162" t="s">
        <v>43</v>
      </c>
      <c r="C6" s="163"/>
      <c r="D6" s="163"/>
      <c r="E6" s="163"/>
      <c r="F6" s="164"/>
      <c r="G6" s="162" t="s">
        <v>44</v>
      </c>
      <c r="H6" s="163"/>
      <c r="I6" s="163"/>
      <c r="J6" s="163"/>
      <c r="K6" s="164"/>
    </row>
    <row r="7" spans="1:11" s="83" customFormat="1" ht="12.75" x14ac:dyDescent="0.25">
      <c r="B7" s="84" t="s">
        <v>0</v>
      </c>
      <c r="C7" s="85" t="s">
        <v>1</v>
      </c>
      <c r="D7" s="85" t="s">
        <v>2</v>
      </c>
      <c r="E7" s="85" t="s">
        <v>3</v>
      </c>
      <c r="F7" s="86" t="s">
        <v>4</v>
      </c>
      <c r="G7" s="84" t="s">
        <v>0</v>
      </c>
      <c r="H7" s="85" t="s">
        <v>1</v>
      </c>
      <c r="I7" s="85" t="s">
        <v>2</v>
      </c>
      <c r="J7" s="85" t="s">
        <v>3</v>
      </c>
      <c r="K7" s="86" t="s">
        <v>4</v>
      </c>
    </row>
    <row r="8" spans="1:11" ht="15" customHeight="1" x14ac:dyDescent="0.25">
      <c r="B8" s="87">
        <v>40299</v>
      </c>
      <c r="C8" s="88">
        <v>40390</v>
      </c>
      <c r="D8" s="88">
        <v>40481</v>
      </c>
      <c r="E8" s="88">
        <v>40572</v>
      </c>
      <c r="F8" s="89">
        <v>40572</v>
      </c>
      <c r="G8" s="87">
        <v>40663</v>
      </c>
      <c r="H8" s="88">
        <v>40754</v>
      </c>
      <c r="I8" s="88">
        <v>40845</v>
      </c>
      <c r="J8" s="88">
        <v>40936</v>
      </c>
      <c r="K8" s="89">
        <v>40936</v>
      </c>
    </row>
    <row r="9" spans="1:11" ht="15" customHeight="1" x14ac:dyDescent="0.25">
      <c r="B9" s="90"/>
      <c r="C9" s="90"/>
      <c r="D9" s="90"/>
      <c r="E9" s="90"/>
      <c r="F9" s="90"/>
      <c r="G9" s="90"/>
      <c r="H9" s="90"/>
      <c r="I9" s="90"/>
      <c r="J9" s="90"/>
      <c r="K9" s="90"/>
    </row>
    <row r="10" spans="1:11" ht="15" customHeight="1" x14ac:dyDescent="0.25">
      <c r="A10" s="91" t="s">
        <v>80</v>
      </c>
      <c r="B10" s="92"/>
      <c r="C10" s="93"/>
      <c r="D10" s="92"/>
      <c r="E10" s="93"/>
      <c r="F10" s="93"/>
      <c r="G10" s="93"/>
      <c r="H10" s="93"/>
      <c r="I10" s="93"/>
      <c r="J10" s="93"/>
      <c r="K10" s="93"/>
    </row>
    <row r="11" spans="1:11" ht="15" customHeight="1" x14ac:dyDescent="0.25">
      <c r="A11" s="91"/>
      <c r="B11" s="92"/>
      <c r="C11" s="93"/>
      <c r="D11" s="92"/>
      <c r="E11" s="93"/>
      <c r="F11" s="93"/>
      <c r="G11" s="93"/>
      <c r="H11" s="93"/>
      <c r="I11" s="93"/>
      <c r="J11" s="93"/>
      <c r="K11" s="93"/>
    </row>
    <row r="12" spans="1:11" ht="15" customHeight="1" x14ac:dyDescent="0.25">
      <c r="A12" s="91" t="s">
        <v>108</v>
      </c>
      <c r="B12" s="92"/>
      <c r="C12" s="93"/>
      <c r="D12" s="92"/>
      <c r="E12" s="93"/>
      <c r="F12" s="93"/>
      <c r="G12" s="93"/>
      <c r="H12" s="93"/>
      <c r="I12" s="93"/>
      <c r="J12" s="93"/>
      <c r="K12" s="93"/>
    </row>
    <row r="13" spans="1:11" ht="15" customHeight="1" x14ac:dyDescent="0.25">
      <c r="A13" s="123" t="s">
        <v>109</v>
      </c>
      <c r="B13" s="130">
        <v>35</v>
      </c>
      <c r="C13" s="130">
        <v>38</v>
      </c>
      <c r="D13" s="130">
        <v>35</v>
      </c>
      <c r="E13" s="130">
        <v>39</v>
      </c>
      <c r="F13" s="130">
        <v>37</v>
      </c>
      <c r="G13" s="130">
        <v>35</v>
      </c>
      <c r="H13" s="130">
        <v>36</v>
      </c>
      <c r="I13" s="130">
        <v>33</v>
      </c>
      <c r="J13" s="130">
        <v>38</v>
      </c>
      <c r="K13" s="130">
        <v>36</v>
      </c>
    </row>
    <row r="14" spans="1:11" ht="15" customHeight="1" x14ac:dyDescent="0.25">
      <c r="A14" s="123" t="s">
        <v>110</v>
      </c>
      <c r="B14" s="130">
        <v>39</v>
      </c>
      <c r="C14" s="130">
        <v>37</v>
      </c>
      <c r="D14" s="130">
        <v>41</v>
      </c>
      <c r="E14" s="130">
        <v>33</v>
      </c>
      <c r="F14" s="130">
        <v>37</v>
      </c>
      <c r="G14" s="130">
        <v>40</v>
      </c>
      <c r="H14" s="130">
        <v>40</v>
      </c>
      <c r="I14" s="130">
        <v>43</v>
      </c>
      <c r="J14" s="130">
        <v>37</v>
      </c>
      <c r="K14" s="130">
        <v>40</v>
      </c>
    </row>
    <row r="15" spans="1:11" ht="15" customHeight="1" x14ac:dyDescent="0.25">
      <c r="A15" s="123" t="s">
        <v>111</v>
      </c>
      <c r="B15" s="130">
        <v>14.000000000000002</v>
      </c>
      <c r="C15" s="130">
        <v>12</v>
      </c>
      <c r="D15" s="130">
        <v>12</v>
      </c>
      <c r="E15" s="130">
        <v>18</v>
      </c>
      <c r="F15" s="130">
        <v>14.000000000000002</v>
      </c>
      <c r="G15" s="130">
        <v>13</v>
      </c>
      <c r="H15" s="130">
        <v>10</v>
      </c>
      <c r="I15" s="130">
        <v>10</v>
      </c>
      <c r="J15" s="130">
        <v>15</v>
      </c>
      <c r="K15" s="130">
        <v>12</v>
      </c>
    </row>
    <row r="16" spans="1:11" ht="15" customHeight="1" x14ac:dyDescent="0.25">
      <c r="A16" s="123" t="s">
        <v>112</v>
      </c>
      <c r="B16" s="130">
        <v>5</v>
      </c>
      <c r="C16" s="130">
        <v>6</v>
      </c>
      <c r="D16" s="130">
        <v>5</v>
      </c>
      <c r="E16" s="130">
        <v>4</v>
      </c>
      <c r="F16" s="130">
        <v>5</v>
      </c>
      <c r="G16" s="130">
        <v>5</v>
      </c>
      <c r="H16" s="130">
        <v>6</v>
      </c>
      <c r="I16" s="130">
        <v>6</v>
      </c>
      <c r="J16" s="130">
        <v>4</v>
      </c>
      <c r="K16" s="130">
        <v>5</v>
      </c>
    </row>
    <row r="17" spans="1:11" ht="15" customHeight="1" x14ac:dyDescent="0.25">
      <c r="A17" s="123" t="s">
        <v>113</v>
      </c>
      <c r="B17" s="130">
        <v>6</v>
      </c>
      <c r="C17" s="130">
        <v>6</v>
      </c>
      <c r="D17" s="130">
        <v>6</v>
      </c>
      <c r="E17" s="130">
        <v>5</v>
      </c>
      <c r="F17" s="130">
        <v>6</v>
      </c>
      <c r="G17" s="130">
        <v>6</v>
      </c>
      <c r="H17" s="130">
        <v>7.0000000000000009</v>
      </c>
      <c r="I17" s="130">
        <v>7.0000000000000009</v>
      </c>
      <c r="J17" s="130">
        <v>5</v>
      </c>
      <c r="K17" s="130">
        <v>6</v>
      </c>
    </row>
    <row r="18" spans="1:11" ht="15" customHeight="1" x14ac:dyDescent="0.25">
      <c r="A18" s="123" t="s">
        <v>114</v>
      </c>
      <c r="B18" s="131">
        <v>1</v>
      </c>
      <c r="C18" s="131">
        <v>1</v>
      </c>
      <c r="D18" s="131">
        <v>1</v>
      </c>
      <c r="E18" s="131">
        <v>1</v>
      </c>
      <c r="F18" s="131">
        <v>1</v>
      </c>
      <c r="G18" s="131">
        <v>1</v>
      </c>
      <c r="H18" s="131">
        <v>1</v>
      </c>
      <c r="I18" s="131">
        <v>1</v>
      </c>
      <c r="J18" s="131">
        <v>1</v>
      </c>
      <c r="K18" s="131">
        <v>1</v>
      </c>
    </row>
    <row r="19" spans="1:11" ht="15" customHeight="1" thickBot="1" x14ac:dyDescent="0.3">
      <c r="A19" s="123" t="s">
        <v>115</v>
      </c>
      <c r="B19" s="132">
        <f>SUM(B13:B18)</f>
        <v>100</v>
      </c>
      <c r="C19" s="132">
        <f t="shared" ref="C19:K19" si="0">SUM(C13:C18)</f>
        <v>100</v>
      </c>
      <c r="D19" s="132">
        <f t="shared" si="0"/>
        <v>100</v>
      </c>
      <c r="E19" s="132">
        <f t="shared" si="0"/>
        <v>100</v>
      </c>
      <c r="F19" s="132">
        <f t="shared" si="0"/>
        <v>100</v>
      </c>
      <c r="G19" s="132">
        <f t="shared" si="0"/>
        <v>100</v>
      </c>
      <c r="H19" s="132">
        <f t="shared" si="0"/>
        <v>100</v>
      </c>
      <c r="I19" s="132">
        <f t="shared" si="0"/>
        <v>100</v>
      </c>
      <c r="J19" s="132">
        <f t="shared" si="0"/>
        <v>100</v>
      </c>
      <c r="K19" s="132">
        <f t="shared" si="0"/>
        <v>100</v>
      </c>
    </row>
    <row r="20" spans="1:11" ht="15" customHeight="1" thickTop="1" x14ac:dyDescent="0.25">
      <c r="A20" s="123"/>
      <c r="B20" s="127"/>
      <c r="C20" s="127"/>
      <c r="D20" s="127"/>
      <c r="E20" s="127"/>
      <c r="F20" s="127"/>
      <c r="G20" s="127"/>
      <c r="H20" s="127"/>
      <c r="I20" s="127"/>
      <c r="J20" s="127"/>
      <c r="K20" s="127"/>
    </row>
    <row r="21" spans="1:11" ht="15" customHeight="1" x14ac:dyDescent="0.25">
      <c r="A21" s="124" t="s">
        <v>116</v>
      </c>
      <c r="B21" s="127"/>
      <c r="C21" s="127"/>
      <c r="D21" s="127"/>
      <c r="E21" s="127"/>
      <c r="F21" s="127"/>
      <c r="G21" s="127"/>
      <c r="H21" s="127"/>
      <c r="I21" s="127"/>
      <c r="J21" s="127"/>
      <c r="K21" s="127"/>
    </row>
    <row r="22" spans="1:11" ht="15" customHeight="1" x14ac:dyDescent="0.25">
      <c r="A22" s="123" t="s">
        <v>109</v>
      </c>
      <c r="B22" s="133">
        <v>5.6000000000000005</v>
      </c>
      <c r="C22" s="133">
        <v>-4.9000000000000004</v>
      </c>
      <c r="D22" s="133">
        <v>-10.8</v>
      </c>
      <c r="E22" s="133">
        <v>-7.1</v>
      </c>
      <c r="F22" s="133">
        <v>-4.9000000000000004</v>
      </c>
      <c r="G22" s="133">
        <v>-5.6000000000000005</v>
      </c>
      <c r="H22" s="133">
        <v>-8.6</v>
      </c>
      <c r="I22" s="133">
        <v>-5.0999999999999996</v>
      </c>
      <c r="J22" s="133">
        <v>-4.8</v>
      </c>
      <c r="K22" s="133">
        <v>-5.8999999999999995</v>
      </c>
    </row>
    <row r="23" spans="1:11" ht="15" customHeight="1" x14ac:dyDescent="0.25">
      <c r="A23" s="123" t="s">
        <v>110</v>
      </c>
      <c r="B23" s="133">
        <v>12</v>
      </c>
      <c r="C23" s="133">
        <v>8</v>
      </c>
      <c r="D23" s="133">
        <v>7.0000000000000009</v>
      </c>
      <c r="E23" s="133">
        <v>-0.8</v>
      </c>
      <c r="F23" s="133">
        <v>5.8000000000000007</v>
      </c>
      <c r="G23" s="133">
        <v>-1.0999999999999999</v>
      </c>
      <c r="H23" s="133">
        <v>2.1999999999999997</v>
      </c>
      <c r="I23" s="133">
        <v>5.8999999999999995</v>
      </c>
      <c r="J23" s="133">
        <v>11.1</v>
      </c>
      <c r="K23" s="133">
        <v>4.9000000000000004</v>
      </c>
    </row>
    <row r="24" spans="1:11" ht="15" customHeight="1" x14ac:dyDescent="0.25">
      <c r="A24" s="123" t="s">
        <v>111</v>
      </c>
      <c r="B24" s="133">
        <v>-12.7</v>
      </c>
      <c r="C24" s="133">
        <v>-11.3</v>
      </c>
      <c r="D24" s="133">
        <v>-17.100000000000001</v>
      </c>
      <c r="E24" s="133">
        <v>-12.8</v>
      </c>
      <c r="F24" s="133">
        <v>-13.3</v>
      </c>
      <c r="G24" s="133">
        <v>-12.1</v>
      </c>
      <c r="H24" s="133">
        <v>-18.2</v>
      </c>
      <c r="I24" s="133">
        <v>-12</v>
      </c>
      <c r="J24" s="133">
        <v>-17.899999999999999</v>
      </c>
      <c r="K24" s="133">
        <v>-15.6</v>
      </c>
    </row>
    <row r="25" spans="1:11" ht="15" customHeight="1" x14ac:dyDescent="0.25">
      <c r="A25" s="123" t="s">
        <v>112</v>
      </c>
      <c r="B25" s="133">
        <v>9.3000000000000007</v>
      </c>
      <c r="C25" s="133">
        <v>12.6</v>
      </c>
      <c r="D25" s="133">
        <v>-1.3</v>
      </c>
      <c r="E25" s="133">
        <v>6.6000000000000005</v>
      </c>
      <c r="F25" s="133">
        <v>6.8000000000000007</v>
      </c>
      <c r="G25" s="133">
        <v>4.2</v>
      </c>
      <c r="H25" s="133">
        <v>5.4</v>
      </c>
      <c r="I25" s="133">
        <v>14.899999999999999</v>
      </c>
      <c r="J25" s="133">
        <v>14.499999999999998</v>
      </c>
      <c r="K25" s="133">
        <v>9.7000000000000011</v>
      </c>
    </row>
    <row r="26" spans="1:11" ht="15" customHeight="1" x14ac:dyDescent="0.25">
      <c r="A26" s="123" t="s">
        <v>113</v>
      </c>
      <c r="B26" s="133">
        <v>-3</v>
      </c>
      <c r="C26" s="133">
        <v>-2.4</v>
      </c>
      <c r="D26" s="133">
        <v>0.4</v>
      </c>
      <c r="E26" s="133">
        <v>4.5</v>
      </c>
      <c r="F26" s="133">
        <v>0.1</v>
      </c>
      <c r="G26" s="133">
        <v>3.9</v>
      </c>
      <c r="H26" s="133">
        <v>3.4000000000000004</v>
      </c>
      <c r="I26" s="133">
        <v>0.5</v>
      </c>
      <c r="J26" s="133">
        <v>-4.9000000000000004</v>
      </c>
      <c r="K26" s="133">
        <v>0.3</v>
      </c>
    </row>
    <row r="27" spans="1:11" ht="15" customHeight="1" x14ac:dyDescent="0.25">
      <c r="A27" s="123" t="s">
        <v>114</v>
      </c>
      <c r="B27" s="133" t="s">
        <v>171</v>
      </c>
      <c r="C27" s="133" t="s">
        <v>171</v>
      </c>
      <c r="D27" s="133" t="s">
        <v>171</v>
      </c>
      <c r="E27" s="133" t="s">
        <v>171</v>
      </c>
      <c r="F27" s="133" t="s">
        <v>171</v>
      </c>
      <c r="G27" s="133" t="s">
        <v>171</v>
      </c>
      <c r="H27" s="133" t="s">
        <v>171</v>
      </c>
      <c r="I27" s="133" t="s">
        <v>171</v>
      </c>
      <c r="J27" s="133" t="s">
        <v>171</v>
      </c>
      <c r="K27" s="133" t="s">
        <v>171</v>
      </c>
    </row>
    <row r="28" spans="1:11" ht="15" customHeight="1" x14ac:dyDescent="0.25">
      <c r="A28" s="123" t="s">
        <v>115</v>
      </c>
      <c r="B28" s="133">
        <v>4.7</v>
      </c>
      <c r="C28" s="133">
        <v>0</v>
      </c>
      <c r="D28" s="133">
        <v>-3.9</v>
      </c>
      <c r="E28" s="133">
        <v>-5.2</v>
      </c>
      <c r="F28" s="133">
        <v>-1.7000000000000002</v>
      </c>
      <c r="G28" s="133">
        <v>-3.8</v>
      </c>
      <c r="H28" s="133">
        <v>-4.1000000000000005</v>
      </c>
      <c r="I28" s="133">
        <v>0.1</v>
      </c>
      <c r="J28" s="133">
        <v>-1.0999999999999999</v>
      </c>
      <c r="K28" s="133">
        <v>-2.1</v>
      </c>
    </row>
    <row r="29" spans="1:11" ht="15" customHeight="1" x14ac:dyDescent="0.25">
      <c r="A29" s="103"/>
      <c r="B29" s="106"/>
      <c r="C29" s="106"/>
      <c r="D29" s="106"/>
      <c r="E29" s="106"/>
      <c r="F29" s="106"/>
      <c r="G29" s="106"/>
      <c r="H29" s="106"/>
      <c r="I29" s="106"/>
      <c r="J29" s="106"/>
      <c r="K29" s="106"/>
    </row>
    <row r="30" spans="1:11" ht="15" customHeight="1" x14ac:dyDescent="0.25">
      <c r="A30" s="103"/>
      <c r="B30" s="106"/>
      <c r="C30" s="106"/>
      <c r="D30" s="106"/>
      <c r="E30" s="106"/>
      <c r="F30" s="106"/>
      <c r="G30" s="106"/>
      <c r="H30" s="106"/>
      <c r="I30" s="106"/>
      <c r="J30" s="106"/>
      <c r="K30" s="106"/>
    </row>
    <row r="31" spans="1:11" ht="15" customHeight="1" x14ac:dyDescent="0.25">
      <c r="A31" s="91" t="s">
        <v>81</v>
      </c>
      <c r="B31" s="106"/>
      <c r="C31" s="106"/>
      <c r="D31" s="106"/>
      <c r="E31" s="106"/>
      <c r="F31" s="106"/>
      <c r="G31" s="106"/>
      <c r="H31" s="106"/>
      <c r="I31" s="106"/>
      <c r="J31" s="106"/>
      <c r="K31" s="106"/>
    </row>
    <row r="32" spans="1:11" ht="15" customHeight="1" x14ac:dyDescent="0.25">
      <c r="A32" s="91"/>
      <c r="B32" s="106"/>
      <c r="C32" s="106"/>
      <c r="D32" s="106"/>
      <c r="E32" s="106"/>
      <c r="F32" s="106"/>
      <c r="G32" s="106"/>
      <c r="H32" s="106"/>
      <c r="I32" s="106"/>
      <c r="J32" s="106"/>
      <c r="K32" s="106"/>
    </row>
    <row r="33" spans="1:11" ht="15" customHeight="1" x14ac:dyDescent="0.25">
      <c r="A33" s="91" t="s">
        <v>108</v>
      </c>
      <c r="B33" s="130"/>
      <c r="C33" s="130"/>
      <c r="D33" s="130"/>
      <c r="E33" s="130"/>
      <c r="F33" s="130"/>
      <c r="G33" s="130"/>
      <c r="H33" s="130"/>
      <c r="I33" s="130"/>
      <c r="J33" s="130"/>
      <c r="K33" s="130"/>
    </row>
    <row r="34" spans="1:11" ht="15" customHeight="1" x14ac:dyDescent="0.25">
      <c r="A34" s="123" t="s">
        <v>109</v>
      </c>
      <c r="B34" s="130">
        <v>19</v>
      </c>
      <c r="C34" s="130">
        <v>20</v>
      </c>
      <c r="D34" s="130">
        <v>17</v>
      </c>
      <c r="E34" s="130">
        <v>24</v>
      </c>
      <c r="F34" s="130">
        <v>20</v>
      </c>
      <c r="G34" s="130">
        <v>18</v>
      </c>
      <c r="H34" s="130">
        <v>19</v>
      </c>
      <c r="I34" s="130">
        <v>19</v>
      </c>
      <c r="J34" s="130">
        <v>24</v>
      </c>
      <c r="K34" s="130">
        <v>20</v>
      </c>
    </row>
    <row r="35" spans="1:11" ht="15" customHeight="1" x14ac:dyDescent="0.25">
      <c r="A35" s="123" t="s">
        <v>110</v>
      </c>
      <c r="B35" s="130">
        <v>56.000000000000007</v>
      </c>
      <c r="C35" s="130">
        <v>53</v>
      </c>
      <c r="D35" s="130">
        <v>59</v>
      </c>
      <c r="E35" s="130">
        <v>52</v>
      </c>
      <c r="F35" s="130">
        <v>55.000000000000007</v>
      </c>
      <c r="G35" s="130">
        <v>59</v>
      </c>
      <c r="H35" s="130">
        <v>54</v>
      </c>
      <c r="I35" s="130">
        <v>56.999999999999993</v>
      </c>
      <c r="J35" s="130">
        <v>53</v>
      </c>
      <c r="K35" s="130">
        <v>56.000000000000007</v>
      </c>
    </row>
    <row r="36" spans="1:11" ht="15" customHeight="1" x14ac:dyDescent="0.25">
      <c r="A36" s="123" t="s">
        <v>111</v>
      </c>
      <c r="B36" s="130">
        <v>5</v>
      </c>
      <c r="C36" s="130">
        <v>4</v>
      </c>
      <c r="D36" s="130">
        <v>4</v>
      </c>
      <c r="E36" s="130">
        <v>8</v>
      </c>
      <c r="F36" s="130">
        <v>6</v>
      </c>
      <c r="G36" s="130">
        <v>4</v>
      </c>
      <c r="H36" s="130">
        <v>4</v>
      </c>
      <c r="I36" s="130">
        <v>4</v>
      </c>
      <c r="J36" s="130">
        <v>7.0000000000000009</v>
      </c>
      <c r="K36" s="130">
        <v>5</v>
      </c>
    </row>
    <row r="37" spans="1:11" ht="15" customHeight="1" x14ac:dyDescent="0.25">
      <c r="A37" s="123" t="s">
        <v>112</v>
      </c>
      <c r="B37" s="130">
        <v>9</v>
      </c>
      <c r="C37" s="130">
        <v>13</v>
      </c>
      <c r="D37" s="130">
        <v>10</v>
      </c>
      <c r="E37" s="130">
        <v>8</v>
      </c>
      <c r="F37" s="130">
        <v>9</v>
      </c>
      <c r="G37" s="130">
        <v>10</v>
      </c>
      <c r="H37" s="130">
        <v>14.000000000000002</v>
      </c>
      <c r="I37" s="130">
        <v>10</v>
      </c>
      <c r="J37" s="130">
        <v>9</v>
      </c>
      <c r="K37" s="130">
        <v>10</v>
      </c>
    </row>
    <row r="38" spans="1:11" ht="15" customHeight="1" x14ac:dyDescent="0.25">
      <c r="A38" s="123" t="s">
        <v>113</v>
      </c>
      <c r="B38" s="130">
        <v>11</v>
      </c>
      <c r="C38" s="130">
        <v>10</v>
      </c>
      <c r="D38" s="130">
        <v>10</v>
      </c>
      <c r="E38" s="130">
        <v>8</v>
      </c>
      <c r="F38" s="130">
        <v>10</v>
      </c>
      <c r="G38" s="130">
        <v>9</v>
      </c>
      <c r="H38" s="130">
        <v>9</v>
      </c>
      <c r="I38" s="130">
        <v>10</v>
      </c>
      <c r="J38" s="130">
        <v>7.0000000000000009</v>
      </c>
      <c r="K38" s="130">
        <v>9</v>
      </c>
    </row>
    <row r="39" spans="1:11" ht="15" customHeight="1" x14ac:dyDescent="0.25">
      <c r="A39" s="123" t="s">
        <v>114</v>
      </c>
      <c r="B39" s="134" t="s">
        <v>172</v>
      </c>
      <c r="C39" s="134" t="s">
        <v>172</v>
      </c>
      <c r="D39" s="134" t="s">
        <v>172</v>
      </c>
      <c r="E39" s="134" t="s">
        <v>172</v>
      </c>
      <c r="F39" s="134" t="s">
        <v>172</v>
      </c>
      <c r="G39" s="134" t="s">
        <v>172</v>
      </c>
      <c r="H39" s="134" t="s">
        <v>172</v>
      </c>
      <c r="I39" s="134" t="s">
        <v>172</v>
      </c>
      <c r="J39" s="134" t="s">
        <v>172</v>
      </c>
      <c r="K39" s="134" t="s">
        <v>172</v>
      </c>
    </row>
    <row r="40" spans="1:11" ht="15" customHeight="1" thickBot="1" x14ac:dyDescent="0.3">
      <c r="A40" s="123" t="s">
        <v>115</v>
      </c>
      <c r="B40" s="132">
        <f>SUM(B34:B39)</f>
        <v>100</v>
      </c>
      <c r="C40" s="132">
        <f t="shared" ref="C40:K40" si="1">SUM(C34:C39)</f>
        <v>100</v>
      </c>
      <c r="D40" s="132">
        <f t="shared" si="1"/>
        <v>100</v>
      </c>
      <c r="E40" s="132">
        <f t="shared" si="1"/>
        <v>100</v>
      </c>
      <c r="F40" s="132">
        <f t="shared" si="1"/>
        <v>100</v>
      </c>
      <c r="G40" s="132">
        <f t="shared" si="1"/>
        <v>100</v>
      </c>
      <c r="H40" s="132">
        <f t="shared" si="1"/>
        <v>100</v>
      </c>
      <c r="I40" s="132">
        <f t="shared" si="1"/>
        <v>100</v>
      </c>
      <c r="J40" s="132">
        <f t="shared" si="1"/>
        <v>100</v>
      </c>
      <c r="K40" s="132">
        <f t="shared" si="1"/>
        <v>100</v>
      </c>
    </row>
    <row r="41" spans="1:11" ht="15" customHeight="1" thickTop="1" x14ac:dyDescent="0.25">
      <c r="A41" s="123"/>
      <c r="B41" s="128"/>
      <c r="C41" s="128"/>
      <c r="D41" s="128"/>
      <c r="E41" s="128"/>
      <c r="F41" s="128"/>
      <c r="G41" s="128"/>
      <c r="H41" s="128"/>
      <c r="I41" s="128"/>
      <c r="J41" s="128"/>
      <c r="K41" s="128"/>
    </row>
    <row r="42" spans="1:11" ht="15" customHeight="1" x14ac:dyDescent="0.25">
      <c r="A42" s="124" t="s">
        <v>116</v>
      </c>
      <c r="B42" s="135"/>
      <c r="C42" s="135"/>
      <c r="D42" s="135"/>
      <c r="E42" s="135"/>
      <c r="F42" s="135"/>
      <c r="G42" s="135"/>
      <c r="H42" s="135"/>
      <c r="I42" s="135"/>
      <c r="J42" s="135"/>
      <c r="K42" s="135"/>
    </row>
    <row r="43" spans="1:11" ht="15" customHeight="1" x14ac:dyDescent="0.25">
      <c r="A43" s="123" t="s">
        <v>109</v>
      </c>
      <c r="B43" s="133">
        <v>4.1000000000000005</v>
      </c>
      <c r="C43" s="133">
        <v>-0.2</v>
      </c>
      <c r="D43" s="133">
        <v>-1.7999999999999998</v>
      </c>
      <c r="E43" s="133">
        <v>-7.3</v>
      </c>
      <c r="F43" s="133">
        <v>-2.6</v>
      </c>
      <c r="G43" s="133">
        <v>-8.6</v>
      </c>
      <c r="H43" s="133">
        <v>-11.3</v>
      </c>
      <c r="I43" s="133">
        <v>-2.8000000000000003</v>
      </c>
      <c r="J43" s="133">
        <v>-4.8</v>
      </c>
      <c r="K43" s="133">
        <v>-6.7</v>
      </c>
    </row>
    <row r="44" spans="1:11" ht="15" customHeight="1" x14ac:dyDescent="0.25">
      <c r="A44" s="123" t="s">
        <v>110</v>
      </c>
      <c r="B44" s="133">
        <v>7.3999999999999995</v>
      </c>
      <c r="C44" s="133">
        <v>8.7999999999999989</v>
      </c>
      <c r="D44" s="133">
        <v>3.5999999999999996</v>
      </c>
      <c r="E44" s="133">
        <v>2.6</v>
      </c>
      <c r="F44" s="133">
        <v>5.2</v>
      </c>
      <c r="G44" s="133">
        <v>3</v>
      </c>
      <c r="H44" s="133">
        <v>-0.2</v>
      </c>
      <c r="I44" s="133">
        <v>-3.6999999999999997</v>
      </c>
      <c r="J44" s="133">
        <v>0.8</v>
      </c>
      <c r="K44" s="133">
        <v>0</v>
      </c>
    </row>
    <row r="45" spans="1:11" ht="15" customHeight="1" x14ac:dyDescent="0.25">
      <c r="A45" s="123" t="s">
        <v>111</v>
      </c>
      <c r="B45" s="133">
        <v>-10.199999999999999</v>
      </c>
      <c r="C45" s="133">
        <v>-14.000000000000002</v>
      </c>
      <c r="D45" s="133">
        <v>-22.400000000000002</v>
      </c>
      <c r="E45" s="133">
        <v>-9.4</v>
      </c>
      <c r="F45" s="133">
        <v>-13</v>
      </c>
      <c r="G45" s="133">
        <v>-10.199999999999999</v>
      </c>
      <c r="H45" s="133">
        <v>-18.5</v>
      </c>
      <c r="I45" s="133">
        <v>-3.3000000000000003</v>
      </c>
      <c r="J45" s="133">
        <v>-16</v>
      </c>
      <c r="K45" s="133">
        <v>-12.9</v>
      </c>
    </row>
    <row r="46" spans="1:11" ht="15" customHeight="1" x14ac:dyDescent="0.25">
      <c r="A46" s="123" t="s">
        <v>112</v>
      </c>
      <c r="B46" s="133">
        <v>28.9</v>
      </c>
      <c r="C46" s="133">
        <v>15.1</v>
      </c>
      <c r="D46" s="133">
        <v>26.200000000000003</v>
      </c>
      <c r="E46" s="133">
        <v>0.4</v>
      </c>
      <c r="F46" s="133">
        <v>15.7</v>
      </c>
      <c r="G46" s="133">
        <v>12.8</v>
      </c>
      <c r="H46" s="133">
        <v>7.7</v>
      </c>
      <c r="I46" s="133">
        <v>-7.1999999999999993</v>
      </c>
      <c r="J46" s="133">
        <v>7.1999999999999993</v>
      </c>
      <c r="K46" s="133">
        <v>4.9000000000000004</v>
      </c>
    </row>
    <row r="47" spans="1:11" ht="15" customHeight="1" x14ac:dyDescent="0.25">
      <c r="A47" s="123" t="s">
        <v>113</v>
      </c>
      <c r="B47" s="133">
        <v>3.5000000000000004</v>
      </c>
      <c r="C47" s="133">
        <v>-5</v>
      </c>
      <c r="D47" s="133">
        <v>1.3</v>
      </c>
      <c r="E47" s="133">
        <v>-5.5</v>
      </c>
      <c r="F47" s="133">
        <v>-1.2</v>
      </c>
      <c r="G47" s="133">
        <v>-6</v>
      </c>
      <c r="H47" s="133">
        <v>-3.6999999999999997</v>
      </c>
      <c r="I47" s="133">
        <v>3.6999999999999997</v>
      </c>
      <c r="J47" s="133">
        <v>0.1</v>
      </c>
      <c r="K47" s="133">
        <v>-1.5</v>
      </c>
    </row>
    <row r="48" spans="1:11" ht="15" customHeight="1" x14ac:dyDescent="0.25">
      <c r="A48" s="123" t="s">
        <v>114</v>
      </c>
      <c r="B48" s="133" t="s">
        <v>171</v>
      </c>
      <c r="C48" s="133" t="s">
        <v>171</v>
      </c>
      <c r="D48" s="133" t="s">
        <v>171</v>
      </c>
      <c r="E48" s="133" t="s">
        <v>171</v>
      </c>
      <c r="F48" s="133" t="s">
        <v>171</v>
      </c>
      <c r="G48" s="133" t="s">
        <v>171</v>
      </c>
      <c r="H48" s="133" t="s">
        <v>171</v>
      </c>
      <c r="I48" s="133" t="s">
        <v>171</v>
      </c>
      <c r="J48" s="133" t="s">
        <v>171</v>
      </c>
      <c r="K48" s="133" t="s">
        <v>171</v>
      </c>
    </row>
    <row r="49" spans="1:11" ht="15" customHeight="1" x14ac:dyDescent="0.25">
      <c r="A49" s="123" t="s">
        <v>115</v>
      </c>
      <c r="B49" s="133">
        <v>7.1</v>
      </c>
      <c r="C49" s="133">
        <v>4.9000000000000004</v>
      </c>
      <c r="D49" s="133">
        <v>2.6</v>
      </c>
      <c r="E49" s="133">
        <v>-2</v>
      </c>
      <c r="F49" s="133">
        <v>2.5</v>
      </c>
      <c r="G49" s="133">
        <v>-0.2</v>
      </c>
      <c r="H49" s="133">
        <v>-2.8000000000000003</v>
      </c>
      <c r="I49" s="133">
        <v>-3.2</v>
      </c>
      <c r="J49" s="133">
        <v>-1.7999999999999998</v>
      </c>
      <c r="K49" s="133">
        <v>-2</v>
      </c>
    </row>
    <row r="52" spans="1:11" s="136" customFormat="1" ht="36" customHeight="1" x14ac:dyDescent="0.25">
      <c r="A52" s="173" t="s">
        <v>119</v>
      </c>
      <c r="B52" s="173"/>
      <c r="C52" s="173"/>
      <c r="D52" s="173"/>
      <c r="E52" s="173"/>
      <c r="F52" s="173"/>
      <c r="G52" s="173"/>
      <c r="H52" s="173"/>
      <c r="I52" s="173"/>
      <c r="J52" s="173"/>
      <c r="K52" s="173"/>
    </row>
    <row r="53" spans="1:11" s="136" customFormat="1" ht="12.75" x14ac:dyDescent="0.25">
      <c r="A53" s="173" t="s">
        <v>120</v>
      </c>
      <c r="B53" s="173"/>
      <c r="C53" s="173"/>
      <c r="D53" s="173"/>
      <c r="E53" s="173"/>
      <c r="F53" s="173"/>
      <c r="G53" s="173"/>
      <c r="H53" s="173"/>
      <c r="I53" s="173"/>
      <c r="J53" s="173"/>
      <c r="K53" s="173"/>
    </row>
  </sheetData>
  <mergeCells count="8">
    <mergeCell ref="A52:K52"/>
    <mergeCell ref="A53:K53"/>
    <mergeCell ref="A1:K1"/>
    <mergeCell ref="A2:K2"/>
    <mergeCell ref="A3:K3"/>
    <mergeCell ref="A4:K4"/>
    <mergeCell ref="B6:F6"/>
    <mergeCell ref="G6:K6"/>
  </mergeCells>
  <printOptions horizontalCentered="1"/>
  <pageMargins left="0.28999999999999998" right="0.28999999999999998" top="0.26" bottom="0.17" header="0.3" footer="0.3"/>
  <pageSetup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Fiscal Year Change Overview</vt:lpstr>
      <vt:lpstr>A - Income Statement</vt:lpstr>
      <vt:lpstr>B - Non-GAAP Reconciliation</vt:lpstr>
      <vt:lpstr>C - NCI Summary</vt:lpstr>
      <vt:lpstr>D - Balance Sheet</vt:lpstr>
      <vt:lpstr>E - Cash Flow</vt:lpstr>
      <vt:lpstr>F - Segment Information</vt:lpstr>
      <vt:lpstr>G - Revenue Category Summary</vt:lpstr>
      <vt:lpstr>'C - NCI Summary'!Print_Area</vt:lpstr>
      <vt:lpstr>'Fiscal Year Change Overview'!Print_Area</vt:lpstr>
      <vt:lpstr>'B - Non-GAAP Reconciliation'!Print_Titles</vt:lpstr>
    </vt:vector>
  </TitlesOfParts>
  <Company>Best Buy Co,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Mollie O'Brien</dc:creator>
  <cp:lastModifiedBy>a177344</cp:lastModifiedBy>
  <cp:lastPrinted>2012-03-28T21:49:34Z</cp:lastPrinted>
  <dcterms:created xsi:type="dcterms:W3CDTF">2012-01-24T22:59:20Z</dcterms:created>
  <dcterms:modified xsi:type="dcterms:W3CDTF">2012-08-20T22:52:18Z</dcterms:modified>
</cp:coreProperties>
</file>