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45" windowWidth="18825" windowHeight="10800" tabRatio="841"/>
  </bookViews>
  <sheets>
    <sheet name="Overview" sheetId="14" r:id="rId1"/>
    <sheet name="A - Income Statement" sheetId="4" r:id="rId2"/>
    <sheet name="B - Non-GAAP Reconciliation" sheetId="11" r:id="rId3"/>
    <sheet name="C - Segment Information" sheetId="9" r:id="rId4"/>
    <sheet name="D - Revenue Category Summary" sheetId="12" r:id="rId5"/>
    <sheet name="E - Balance Sheet" sheetId="16" r:id="rId6"/>
  </sheets>
  <definedNames>
    <definedName name="_xlnm.Print_Area" localSheetId="1">'A - Income Statement'!$A$1:$K$50</definedName>
    <definedName name="_xlnm.Print_Area" localSheetId="2">'B - Non-GAAP Reconciliation'!$A$1:$K$91</definedName>
    <definedName name="_xlnm.Print_Area" localSheetId="0">Overview!$A$1:$J$12</definedName>
    <definedName name="_xlnm.Print_Titles" localSheetId="2">'B - Non-GAAP Reconciliation'!$7:$9</definedName>
  </definedNames>
  <calcPr calcId="145621"/>
</workbook>
</file>

<file path=xl/calcChain.xml><?xml version="1.0" encoding="utf-8"?>
<calcChain xmlns="http://schemas.openxmlformats.org/spreadsheetml/2006/main">
  <c r="K44" i="4" l="1"/>
  <c r="J44" i="4"/>
  <c r="I44" i="4"/>
  <c r="H44" i="4"/>
  <c r="G44" i="4"/>
  <c r="F44" i="4"/>
  <c r="E44" i="4"/>
  <c r="D44" i="4"/>
  <c r="C44" i="4"/>
  <c r="B44" i="4"/>
  <c r="K39" i="4"/>
  <c r="J39" i="4"/>
  <c r="I39" i="4"/>
  <c r="H39" i="4"/>
  <c r="G39" i="4"/>
  <c r="F39" i="4"/>
  <c r="E39" i="4"/>
  <c r="D39" i="4"/>
  <c r="C39" i="4"/>
  <c r="B39" i="4"/>
  <c r="K34" i="4"/>
  <c r="J34" i="4"/>
  <c r="I34" i="4"/>
  <c r="H34" i="4"/>
  <c r="G34" i="4"/>
  <c r="F34" i="4"/>
  <c r="E34" i="4"/>
  <c r="D34" i="4"/>
  <c r="C34" i="4"/>
  <c r="B34" i="4"/>
  <c r="K31" i="4"/>
  <c r="J31" i="4"/>
  <c r="I31" i="4"/>
  <c r="H31" i="4"/>
  <c r="G31" i="4"/>
  <c r="F31" i="4"/>
  <c r="E31" i="4"/>
  <c r="D31" i="4"/>
  <c r="C31" i="4"/>
  <c r="B31" i="4"/>
  <c r="K29" i="4"/>
  <c r="J29" i="4"/>
  <c r="I29" i="4"/>
  <c r="H29" i="4"/>
  <c r="G29" i="4"/>
  <c r="F29" i="4"/>
  <c r="E29" i="4"/>
  <c r="D29" i="4"/>
  <c r="C29" i="4"/>
  <c r="B29" i="4"/>
  <c r="K26" i="4"/>
  <c r="J26" i="4"/>
  <c r="I26" i="4"/>
  <c r="H26" i="4"/>
  <c r="G26" i="4"/>
  <c r="F26" i="4"/>
  <c r="E26" i="4"/>
  <c r="D26" i="4"/>
  <c r="C26" i="4"/>
  <c r="B26" i="4"/>
  <c r="K21" i="4"/>
  <c r="J21" i="4"/>
  <c r="I21" i="4"/>
  <c r="H21" i="4"/>
  <c r="G21" i="4"/>
  <c r="F21" i="4"/>
  <c r="E21" i="4"/>
  <c r="D21" i="4"/>
  <c r="C21" i="4"/>
  <c r="B21" i="4"/>
  <c r="K20" i="4"/>
  <c r="J20" i="4"/>
  <c r="I20" i="4"/>
  <c r="H20" i="4"/>
  <c r="G20" i="4"/>
  <c r="F20" i="4"/>
  <c r="E20" i="4"/>
  <c r="D20" i="4"/>
  <c r="C20" i="4"/>
  <c r="B20" i="4"/>
  <c r="K17" i="4"/>
  <c r="J17" i="4"/>
  <c r="I17" i="4"/>
  <c r="H17" i="4"/>
  <c r="G17" i="4"/>
  <c r="F17" i="4"/>
  <c r="E17" i="4"/>
  <c r="D17" i="4"/>
  <c r="C17" i="4"/>
  <c r="B17" i="4"/>
  <c r="K15" i="4"/>
  <c r="J15" i="4"/>
  <c r="I15" i="4"/>
  <c r="H15" i="4"/>
  <c r="G15" i="4"/>
  <c r="F15" i="4"/>
  <c r="E15" i="4"/>
  <c r="D15" i="4"/>
  <c r="C15" i="4"/>
  <c r="B15" i="4"/>
  <c r="K14" i="4"/>
  <c r="J14" i="4"/>
  <c r="I14" i="4"/>
  <c r="H14" i="4"/>
  <c r="G14" i="4"/>
  <c r="F14" i="4"/>
  <c r="E14" i="4"/>
  <c r="D14" i="4"/>
  <c r="C14" i="4"/>
  <c r="B14" i="4"/>
  <c r="C59" i="11"/>
  <c r="D59" i="11"/>
  <c r="E52" i="11"/>
  <c r="E59" i="11"/>
  <c r="F32" i="11"/>
  <c r="F52" i="11"/>
  <c r="F59" i="11"/>
  <c r="G59" i="11"/>
  <c r="H59" i="11"/>
  <c r="I59" i="11"/>
  <c r="J59" i="11"/>
  <c r="K59" i="11"/>
  <c r="B59" i="11"/>
  <c r="C52" i="11"/>
  <c r="D52" i="11"/>
  <c r="G52" i="11"/>
  <c r="H52" i="11"/>
  <c r="I52" i="11"/>
  <c r="J52" i="11"/>
  <c r="K52" i="11"/>
  <c r="B52" i="11"/>
  <c r="K38" i="11"/>
  <c r="F38" i="11"/>
  <c r="J38" i="11"/>
  <c r="I38" i="11"/>
  <c r="H38" i="11"/>
  <c r="G38" i="11"/>
  <c r="E38" i="11"/>
  <c r="D38" i="11"/>
  <c r="C38" i="11"/>
  <c r="B38" i="11"/>
  <c r="K32" i="11"/>
  <c r="A3" i="12"/>
  <c r="A3" i="9"/>
  <c r="K69" i="11"/>
  <c r="F69" i="11"/>
  <c r="B53" i="11"/>
  <c r="C53" i="11"/>
  <c r="D53" i="11"/>
  <c r="E53" i="11"/>
  <c r="G53" i="11"/>
  <c r="H53" i="11"/>
  <c r="I53" i="11"/>
  <c r="J53" i="11"/>
  <c r="E17" i="16"/>
  <c r="D17" i="16"/>
  <c r="C17" i="16"/>
  <c r="B17" i="16"/>
  <c r="E36" i="16"/>
  <c r="D36" i="16"/>
  <c r="C36" i="16"/>
  <c r="B36" i="16"/>
  <c r="E41" i="16"/>
  <c r="D41" i="16"/>
  <c r="C41" i="16"/>
  <c r="B41" i="16"/>
  <c r="E25" i="16"/>
  <c r="D25" i="16"/>
  <c r="C25" i="16"/>
  <c r="B25" i="16"/>
  <c r="E9" i="16"/>
  <c r="D9" i="16"/>
  <c r="C9" i="16"/>
  <c r="B9" i="16"/>
  <c r="K86" i="11"/>
  <c r="K85" i="11"/>
  <c r="K87" i="11" s="1"/>
  <c r="F68" i="11"/>
  <c r="C62" i="11"/>
  <c r="D62" i="11"/>
  <c r="E62" i="11"/>
  <c r="G62" i="11"/>
  <c r="H62" i="11"/>
  <c r="I62" i="11"/>
  <c r="J62" i="11"/>
  <c r="B62" i="11"/>
  <c r="C61" i="11"/>
  <c r="D61" i="11"/>
  <c r="E61" i="11"/>
  <c r="G61" i="11"/>
  <c r="H61" i="11"/>
  <c r="I61" i="11"/>
  <c r="J61" i="11"/>
  <c r="B61" i="11"/>
  <c r="E60" i="11"/>
  <c r="G60" i="11"/>
  <c r="B47" i="11"/>
  <c r="B58" i="11"/>
  <c r="F33" i="11"/>
  <c r="K40" i="11"/>
  <c r="C39" i="11"/>
  <c r="D39" i="11"/>
  <c r="E39" i="11"/>
  <c r="F39" i="11"/>
  <c r="G39" i="11"/>
  <c r="H39" i="11"/>
  <c r="I39" i="11"/>
  <c r="J39" i="11"/>
  <c r="B39" i="11"/>
  <c r="C24" i="11"/>
  <c r="D24" i="11"/>
  <c r="E24" i="11"/>
  <c r="G24" i="11"/>
  <c r="H24" i="11"/>
  <c r="I24" i="11"/>
  <c r="J24" i="11"/>
  <c r="F25" i="11"/>
  <c r="F61" i="11"/>
  <c r="K25" i="11"/>
  <c r="K61" i="11"/>
  <c r="F26" i="11"/>
  <c r="B24" i="11"/>
  <c r="J23" i="11"/>
  <c r="G23" i="11"/>
  <c r="C23" i="11"/>
  <c r="C17" i="11"/>
  <c r="C19" i="11" s="1"/>
  <c r="C20" i="11" s="1"/>
  <c r="D17" i="11"/>
  <c r="E17" i="11"/>
  <c r="E19" i="11" s="1"/>
  <c r="E20" i="11" s="1"/>
  <c r="G17" i="11"/>
  <c r="H17" i="11"/>
  <c r="H19" i="11" s="1"/>
  <c r="H20" i="11" s="1"/>
  <c r="I17" i="11"/>
  <c r="J17" i="11"/>
  <c r="J19" i="11" s="1"/>
  <c r="J20" i="11" s="1"/>
  <c r="B17" i="11"/>
  <c r="K18" i="11"/>
  <c r="F18" i="11"/>
  <c r="F53" i="11"/>
  <c r="I19" i="11"/>
  <c r="I20" i="11" s="1"/>
  <c r="G19" i="11"/>
  <c r="G20" i="11" s="1"/>
  <c r="D19" i="11"/>
  <c r="D20" i="11" s="1"/>
  <c r="B19" i="11"/>
  <c r="B20" i="11" s="1"/>
  <c r="F24" i="11"/>
  <c r="K24" i="11"/>
  <c r="G40" i="12"/>
  <c r="K8" i="12"/>
  <c r="J8" i="12"/>
  <c r="I8" i="12"/>
  <c r="H8" i="12"/>
  <c r="G8" i="12"/>
  <c r="F8" i="12"/>
  <c r="E8" i="12"/>
  <c r="D8" i="12"/>
  <c r="C8" i="12"/>
  <c r="B8" i="12"/>
  <c r="K9" i="9"/>
  <c r="J9" i="9"/>
  <c r="I9" i="9"/>
  <c r="H9" i="9"/>
  <c r="G9" i="9"/>
  <c r="F9" i="9"/>
  <c r="E9" i="9"/>
  <c r="D9" i="9"/>
  <c r="C9" i="9"/>
  <c r="B9" i="9"/>
  <c r="K9" i="11"/>
  <c r="J9" i="11"/>
  <c r="I9" i="11"/>
  <c r="H9" i="11"/>
  <c r="G9" i="11"/>
  <c r="F9" i="11"/>
  <c r="E9" i="11"/>
  <c r="D9" i="11"/>
  <c r="C9" i="11"/>
  <c r="B9" i="11"/>
  <c r="G6" i="12"/>
  <c r="B6" i="12"/>
  <c r="G7" i="9"/>
  <c r="B7" i="9"/>
  <c r="G7" i="11"/>
  <c r="B7" i="11"/>
  <c r="K33" i="11"/>
  <c r="K53" i="11"/>
  <c r="K39" i="11"/>
  <c r="K60" i="11"/>
  <c r="K78" i="11"/>
  <c r="C78" i="11"/>
  <c r="D78" i="11"/>
  <c r="E78" i="11"/>
  <c r="F78" i="11"/>
  <c r="G78" i="11"/>
  <c r="H78" i="11"/>
  <c r="I78" i="11"/>
  <c r="J78" i="11"/>
  <c r="J87" i="11" s="1"/>
  <c r="B78" i="11"/>
  <c r="B87" i="11" s="1"/>
  <c r="K74" i="11"/>
  <c r="F74" i="11"/>
  <c r="K73" i="11"/>
  <c r="F73" i="11"/>
  <c r="K71" i="11"/>
  <c r="F71" i="11"/>
  <c r="K72" i="11"/>
  <c r="F72" i="11"/>
  <c r="K70" i="11"/>
  <c r="F70" i="11"/>
  <c r="K68" i="11"/>
  <c r="C87" i="11"/>
  <c r="D87" i="11"/>
  <c r="E87" i="11"/>
  <c r="F87" i="11"/>
  <c r="G87" i="11"/>
  <c r="H87" i="11"/>
  <c r="I87" i="11"/>
  <c r="J37" i="9"/>
  <c r="C60" i="11"/>
  <c r="D60" i="11"/>
  <c r="F60" i="11"/>
  <c r="H60" i="11"/>
  <c r="I60" i="11"/>
  <c r="J60" i="11"/>
  <c r="B60" i="11"/>
  <c r="C51" i="11"/>
  <c r="C54" i="11" s="1"/>
  <c r="C55" i="11" s="1"/>
  <c r="D51" i="11"/>
  <c r="D54" i="11" s="1"/>
  <c r="D55" i="11" s="1"/>
  <c r="E51" i="11"/>
  <c r="E54" i="11" s="1"/>
  <c r="E55" i="11" s="1"/>
  <c r="G51" i="11"/>
  <c r="H51" i="11"/>
  <c r="H54" i="11" s="1"/>
  <c r="H55" i="11" s="1"/>
  <c r="I51" i="11"/>
  <c r="J51" i="11"/>
  <c r="B51" i="11"/>
  <c r="C47" i="11"/>
  <c r="C58" i="11"/>
  <c r="D47" i="11"/>
  <c r="D58" i="11"/>
  <c r="E47" i="11"/>
  <c r="E58" i="11"/>
  <c r="G47" i="11"/>
  <c r="G58" i="11"/>
  <c r="H47" i="11"/>
  <c r="H58" i="11"/>
  <c r="I47" i="11"/>
  <c r="I58" i="11"/>
  <c r="J47" i="11"/>
  <c r="J58" i="11"/>
  <c r="K41" i="11"/>
  <c r="F41" i="11"/>
  <c r="F62" i="11"/>
  <c r="C37" i="11"/>
  <c r="C42" i="11" s="1"/>
  <c r="D37" i="11"/>
  <c r="D42" i="11" s="1"/>
  <c r="E37" i="11"/>
  <c r="E42" i="11" s="1"/>
  <c r="G37" i="11"/>
  <c r="H37" i="11"/>
  <c r="I37" i="11"/>
  <c r="I42" i="11" s="1"/>
  <c r="J37" i="11"/>
  <c r="B37" i="11"/>
  <c r="B42" i="11" s="1"/>
  <c r="C31" i="11"/>
  <c r="C34" i="11"/>
  <c r="D31" i="11"/>
  <c r="D34" i="11"/>
  <c r="E31" i="11"/>
  <c r="E34" i="11"/>
  <c r="G31" i="11"/>
  <c r="G34" i="11"/>
  <c r="H31" i="11"/>
  <c r="H34" i="11"/>
  <c r="I31" i="11"/>
  <c r="I34" i="11"/>
  <c r="J31" i="11"/>
  <c r="J34" i="11"/>
  <c r="B31" i="11"/>
  <c r="B34" i="11"/>
  <c r="K26" i="11"/>
  <c r="K62" i="11"/>
  <c r="K13" i="11"/>
  <c r="K47" i="11"/>
  <c r="F13" i="11"/>
  <c r="F47" i="11"/>
  <c r="D23" i="11"/>
  <c r="E23" i="11"/>
  <c r="H23" i="11"/>
  <c r="I23" i="11"/>
  <c r="B23" i="11"/>
  <c r="C22" i="11"/>
  <c r="C27" i="11" s="1"/>
  <c r="D22" i="11"/>
  <c r="D27" i="11"/>
  <c r="D28" i="11" s="1"/>
  <c r="E22" i="11"/>
  <c r="G22" i="11"/>
  <c r="H22" i="11"/>
  <c r="I22" i="11"/>
  <c r="J22" i="11"/>
  <c r="B22" i="11"/>
  <c r="C12" i="11"/>
  <c r="C14" i="11" s="1"/>
  <c r="C15" i="11" s="1"/>
  <c r="C23" i="9" s="1"/>
  <c r="D12" i="11"/>
  <c r="D14" i="11" s="1"/>
  <c r="D15" i="11" s="1"/>
  <c r="D23" i="9" s="1"/>
  <c r="E12" i="11"/>
  <c r="E14" i="11" s="1"/>
  <c r="E15" i="11" s="1"/>
  <c r="E23" i="9" s="1"/>
  <c r="G12" i="11"/>
  <c r="G14" i="11" s="1"/>
  <c r="G15" i="11" s="1"/>
  <c r="G23" i="9" s="1"/>
  <c r="H12" i="11"/>
  <c r="H14" i="11" s="1"/>
  <c r="H15" i="11" s="1"/>
  <c r="H23" i="9" s="1"/>
  <c r="I12" i="11"/>
  <c r="I14" i="11" s="1"/>
  <c r="I15" i="11" s="1"/>
  <c r="I23" i="9" s="1"/>
  <c r="J12" i="11"/>
  <c r="J14" i="11" s="1"/>
  <c r="J15" i="11" s="1"/>
  <c r="J23" i="9" s="1"/>
  <c r="B12" i="11"/>
  <c r="B14" i="11" s="1"/>
  <c r="B15" i="11" s="1"/>
  <c r="B23" i="9" s="1"/>
  <c r="K32" i="9"/>
  <c r="K31" i="9"/>
  <c r="K31" i="11"/>
  <c r="K34" i="11" s="1"/>
  <c r="K35" i="11" s="1"/>
  <c r="K41" i="9" s="1"/>
  <c r="K30" i="9"/>
  <c r="K29" i="9"/>
  <c r="F32" i="9"/>
  <c r="F37" i="11"/>
  <c r="F31" i="9"/>
  <c r="F31" i="11"/>
  <c r="F34" i="11"/>
  <c r="F30" i="9"/>
  <c r="F29" i="9"/>
  <c r="C34" i="9"/>
  <c r="D34" i="9"/>
  <c r="E34" i="9"/>
  <c r="F34" i="9"/>
  <c r="G34" i="9"/>
  <c r="H34" i="9"/>
  <c r="I34" i="9"/>
  <c r="J34" i="9"/>
  <c r="K34" i="9"/>
  <c r="B34" i="9"/>
  <c r="I37" i="9"/>
  <c r="H37" i="9"/>
  <c r="G37" i="9"/>
  <c r="E37" i="9"/>
  <c r="D37" i="9"/>
  <c r="C37" i="9"/>
  <c r="B37" i="9"/>
  <c r="J36" i="9"/>
  <c r="I36" i="9"/>
  <c r="H36" i="9"/>
  <c r="G36" i="9"/>
  <c r="E36" i="9"/>
  <c r="D36" i="9"/>
  <c r="C36" i="9"/>
  <c r="B36" i="9"/>
  <c r="J35" i="9"/>
  <c r="J40" i="9"/>
  <c r="I35" i="9"/>
  <c r="I40" i="9"/>
  <c r="H35" i="9"/>
  <c r="H40" i="9"/>
  <c r="G35" i="9"/>
  <c r="G40" i="9"/>
  <c r="E35" i="9"/>
  <c r="E40" i="9"/>
  <c r="D35" i="9"/>
  <c r="D40" i="9"/>
  <c r="C35" i="9"/>
  <c r="C40" i="9"/>
  <c r="B35" i="9"/>
  <c r="B40" i="9"/>
  <c r="K15" i="9"/>
  <c r="K22" i="11"/>
  <c r="K14" i="9"/>
  <c r="K13" i="9"/>
  <c r="K12" i="11"/>
  <c r="K12" i="9"/>
  <c r="F13" i="9"/>
  <c r="F12" i="11"/>
  <c r="F14" i="9"/>
  <c r="F17" i="11"/>
  <c r="F19" i="11" s="1"/>
  <c r="F20" i="11" s="1"/>
  <c r="F15" i="9"/>
  <c r="F22" i="11"/>
  <c r="F12" i="9"/>
  <c r="F17" i="9"/>
  <c r="G17" i="9"/>
  <c r="H17" i="9"/>
  <c r="I17" i="9"/>
  <c r="J17" i="9"/>
  <c r="K17" i="9"/>
  <c r="C17" i="9"/>
  <c r="D17" i="9"/>
  <c r="E17" i="9"/>
  <c r="B17" i="9"/>
  <c r="J20" i="9"/>
  <c r="J19" i="9"/>
  <c r="J24" i="9"/>
  <c r="J18" i="9"/>
  <c r="I20" i="9"/>
  <c r="I19" i="9"/>
  <c r="I24" i="9"/>
  <c r="I18" i="9"/>
  <c r="H20" i="9"/>
  <c r="H19" i="9"/>
  <c r="H24" i="9"/>
  <c r="H18" i="9"/>
  <c r="G20" i="9"/>
  <c r="G19" i="9"/>
  <c r="G24" i="9"/>
  <c r="G18" i="9"/>
  <c r="E20" i="9"/>
  <c r="E19" i="9"/>
  <c r="E24" i="9"/>
  <c r="E18" i="9"/>
  <c r="D20" i="9"/>
  <c r="D19" i="9"/>
  <c r="D24" i="9"/>
  <c r="D18" i="9"/>
  <c r="C20" i="9"/>
  <c r="C19" i="9"/>
  <c r="C24" i="9"/>
  <c r="C18" i="9"/>
  <c r="B20" i="9"/>
  <c r="B19" i="9"/>
  <c r="B24" i="9"/>
  <c r="B18" i="9"/>
  <c r="B27" i="11"/>
  <c r="B28" i="11" s="1"/>
  <c r="K17" i="11"/>
  <c r="K19" i="11" s="1"/>
  <c r="K20" i="11" s="1"/>
  <c r="F35" i="11"/>
  <c r="F41" i="9" s="1"/>
  <c r="C35" i="11"/>
  <c r="C41" i="9"/>
  <c r="B35" i="11"/>
  <c r="B41" i="9"/>
  <c r="E27" i="11"/>
  <c r="E28" i="11" s="1"/>
  <c r="B54" i="11"/>
  <c r="B55" i="11" s="1"/>
  <c r="D35" i="11"/>
  <c r="D41" i="9" s="1"/>
  <c r="E35" i="11"/>
  <c r="E41" i="9" s="1"/>
  <c r="J35" i="11"/>
  <c r="J41" i="9" s="1"/>
  <c r="I35" i="11"/>
  <c r="I41" i="9" s="1"/>
  <c r="H35" i="11"/>
  <c r="H41" i="9" s="1"/>
  <c r="G35" i="11"/>
  <c r="G41" i="9" s="1"/>
  <c r="I54" i="11"/>
  <c r="I55" i="11" s="1"/>
  <c r="F42" i="11"/>
  <c r="F42" i="9" s="1"/>
  <c r="F43" i="9" s="1"/>
  <c r="G54" i="11"/>
  <c r="G55" i="11" s="1"/>
  <c r="G42" i="11"/>
  <c r="G42" i="9" s="1"/>
  <c r="G43" i="9" s="1"/>
  <c r="K35" i="9"/>
  <c r="K40" i="9"/>
  <c r="F36" i="9"/>
  <c r="F18" i="9"/>
  <c r="F19" i="9"/>
  <c r="F24" i="9"/>
  <c r="F20" i="9"/>
  <c r="K14" i="11"/>
  <c r="K15" i="11" s="1"/>
  <c r="K23" i="9" s="1"/>
  <c r="F23" i="11"/>
  <c r="F27" i="11"/>
  <c r="K23" i="11"/>
  <c r="K27" i="11"/>
  <c r="H42" i="11"/>
  <c r="H42" i="9" s="1"/>
  <c r="H43" i="9" s="1"/>
  <c r="J54" i="11"/>
  <c r="J55" i="11" s="1"/>
  <c r="F14" i="11"/>
  <c r="F15" i="11" s="1"/>
  <c r="F23" i="9" s="1"/>
  <c r="K37" i="11"/>
  <c r="K42" i="11" s="1"/>
  <c r="K37" i="9"/>
  <c r="K58" i="11"/>
  <c r="F58" i="11"/>
  <c r="J42" i="11"/>
  <c r="J42" i="9" s="1"/>
  <c r="J43" i="9" s="1"/>
  <c r="G43" i="11"/>
  <c r="D25" i="9"/>
  <c r="D26" i="9"/>
  <c r="I27" i="11"/>
  <c r="G27" i="11"/>
  <c r="J27" i="11"/>
  <c r="H27" i="11"/>
  <c r="K36" i="9"/>
  <c r="K19" i="9"/>
  <c r="K24" i="9"/>
  <c r="K18" i="9"/>
  <c r="K20" i="9"/>
  <c r="F35" i="9"/>
  <c r="F40" i="9"/>
  <c r="F37" i="9"/>
  <c r="F51" i="11"/>
  <c r="K51" i="11"/>
  <c r="K54" i="11" s="1"/>
  <c r="K55" i="11" s="1"/>
  <c r="C40" i="12"/>
  <c r="D40" i="12"/>
  <c r="E40" i="12"/>
  <c r="F40" i="12"/>
  <c r="H40" i="12"/>
  <c r="I40" i="12"/>
  <c r="J40" i="12"/>
  <c r="K40" i="12"/>
  <c r="B40" i="12"/>
  <c r="C19" i="12"/>
  <c r="D19" i="12"/>
  <c r="E19" i="12"/>
  <c r="F19" i="12"/>
  <c r="G19" i="12"/>
  <c r="H19" i="12"/>
  <c r="I19" i="12"/>
  <c r="J19" i="12"/>
  <c r="K19" i="12"/>
  <c r="B19" i="12"/>
  <c r="B25" i="9"/>
  <c r="B26" i="9"/>
  <c r="E25" i="9"/>
  <c r="E26" i="9"/>
  <c r="F54" i="11"/>
  <c r="F55" i="11"/>
  <c r="F43" i="11"/>
  <c r="J46" i="11"/>
  <c r="J48" i="11" s="1"/>
  <c r="J49" i="11" s="1"/>
  <c r="G57" i="11"/>
  <c r="G63" i="11"/>
  <c r="G64" i="11" s="1"/>
  <c r="G46" i="11"/>
  <c r="G48" i="11" s="1"/>
  <c r="G49" i="11" s="1"/>
  <c r="C46" i="11"/>
  <c r="I46" i="11"/>
  <c r="I48" i="11" s="1"/>
  <c r="I49" i="11" s="1"/>
  <c r="E46" i="11"/>
  <c r="E48" i="11" s="1"/>
  <c r="E49" i="11" s="1"/>
  <c r="B46" i="11"/>
  <c r="B48" i="11" s="1"/>
  <c r="B49" i="11" s="1"/>
  <c r="H43" i="11"/>
  <c r="D46" i="11"/>
  <c r="H57" i="11"/>
  <c r="H63" i="11"/>
  <c r="H64" i="11" s="1"/>
  <c r="H46" i="11"/>
  <c r="H48" i="11" s="1"/>
  <c r="H49" i="11" s="1"/>
  <c r="J43" i="11"/>
  <c r="F28" i="11"/>
  <c r="F25" i="9"/>
  <c r="F26" i="9"/>
  <c r="J28" i="11"/>
  <c r="J25" i="9"/>
  <c r="J26" i="9" s="1"/>
  <c r="I28" i="11"/>
  <c r="I25" i="9"/>
  <c r="I26" i="9" s="1"/>
  <c r="H28" i="11"/>
  <c r="H25" i="9"/>
  <c r="H26" i="9" s="1"/>
  <c r="G28" i="11"/>
  <c r="G25" i="9"/>
  <c r="G26" i="9"/>
  <c r="K28" i="11"/>
  <c r="K25" i="9"/>
  <c r="K26" i="9" s="1"/>
  <c r="E57" i="11"/>
  <c r="B57" i="11"/>
  <c r="C57" i="11"/>
  <c r="C63" i="11" s="1"/>
  <c r="C64" i="11" s="1"/>
  <c r="D57" i="11"/>
  <c r="D63" i="11"/>
  <c r="D64" i="11" s="1"/>
  <c r="I57" i="11"/>
  <c r="I63" i="11" s="1"/>
  <c r="I64" i="11" s="1"/>
  <c r="E63" i="11"/>
  <c r="E64" i="11"/>
  <c r="D48" i="11"/>
  <c r="D49" i="11" s="1"/>
  <c r="B63" i="11"/>
  <c r="B64" i="11" s="1"/>
  <c r="C48" i="11"/>
  <c r="C49" i="11" s="1"/>
  <c r="K46" i="11"/>
  <c r="K48" i="11" s="1"/>
  <c r="K49" i="11" s="1"/>
  <c r="F46" i="11"/>
  <c r="F48" i="11" s="1"/>
  <c r="F49" i="11" s="1"/>
  <c r="J57" i="11"/>
  <c r="F67" i="11"/>
  <c r="F75" i="11" s="1"/>
  <c r="J63" i="11"/>
  <c r="J64" i="11" s="1"/>
  <c r="H67" i="11"/>
  <c r="H75" i="11" s="1"/>
  <c r="K57" i="11"/>
  <c r="K63" i="11" s="1"/>
  <c r="K64" i="11"/>
  <c r="F57" i="11"/>
  <c r="F63" i="11"/>
  <c r="F64" i="11" s="1"/>
  <c r="B67" i="11"/>
  <c r="B75" i="11" s="1"/>
  <c r="G67" i="11"/>
  <c r="G75" i="11" s="1"/>
  <c r="K67" i="11"/>
  <c r="K75" i="11" s="1"/>
  <c r="J67" i="11"/>
  <c r="J75" i="11" s="1"/>
  <c r="D67" i="11"/>
  <c r="D75" i="11" s="1"/>
  <c r="I67" i="11"/>
  <c r="I75" i="11" s="1"/>
  <c r="C67" i="11"/>
  <c r="C75" i="11"/>
  <c r="E67" i="11"/>
  <c r="E75" i="11"/>
  <c r="B42" i="9" l="1"/>
  <c r="B43" i="9" s="1"/>
  <c r="B43" i="11"/>
  <c r="K42" i="9"/>
  <c r="K43" i="9" s="1"/>
  <c r="K43" i="11"/>
  <c r="C25" i="9"/>
  <c r="C26" i="9" s="1"/>
  <c r="C28" i="11"/>
  <c r="E43" i="11"/>
  <c r="E42" i="9"/>
  <c r="E43" i="9" s="1"/>
  <c r="C42" i="9"/>
  <c r="C43" i="9" s="1"/>
  <c r="C43" i="11"/>
  <c r="I43" i="11"/>
  <c r="I42" i="9"/>
  <c r="I43" i="9" s="1"/>
  <c r="D42" i="9"/>
  <c r="D43" i="9" s="1"/>
  <c r="D43" i="11"/>
</calcChain>
</file>

<file path=xl/sharedStrings.xml><?xml version="1.0" encoding="utf-8"?>
<sst xmlns="http://schemas.openxmlformats.org/spreadsheetml/2006/main" count="313" uniqueCount="163">
  <si>
    <t>Q1</t>
  </si>
  <si>
    <t>Q2</t>
  </si>
  <si>
    <t>Q3</t>
  </si>
  <si>
    <t>Q4</t>
  </si>
  <si>
    <t>Year</t>
  </si>
  <si>
    <t>Revenue</t>
  </si>
  <si>
    <t>Cost of goods sold</t>
  </si>
  <si>
    <t>Restructuring charges - cost of goods sold</t>
  </si>
  <si>
    <t>Gross profit</t>
  </si>
  <si>
    <t>Gross profit %</t>
  </si>
  <si>
    <t>Selling, general and administrative expenses</t>
  </si>
  <si>
    <t>SG&amp;A %</t>
  </si>
  <si>
    <t>Restructuring charges</t>
  </si>
  <si>
    <t>Operating income</t>
  </si>
  <si>
    <t>Other income (expense):</t>
  </si>
  <si>
    <t>Gain on sale of investments</t>
  </si>
  <si>
    <t>Investment income and other</t>
  </si>
  <si>
    <t>Interest expense</t>
  </si>
  <si>
    <t>Effective tax rate</t>
  </si>
  <si>
    <t xml:space="preserve">Basic earnings (loss) per share attributable to Best Buy Co., Inc. </t>
  </si>
  <si>
    <t>Continuing operations</t>
  </si>
  <si>
    <t>Discontinued operations</t>
  </si>
  <si>
    <t xml:space="preserve">Diluted earnings (loss) per share attributable to Best Buy Co., Inc. </t>
  </si>
  <si>
    <t xml:space="preserve">Dividends declared per Best Buy Co., Inc. common share </t>
  </si>
  <si>
    <t xml:space="preserve">Weighted average Best Buy Co., Inc. common shares outstanding (in millions) </t>
  </si>
  <si>
    <t>Basic</t>
  </si>
  <si>
    <t>Diluted</t>
  </si>
  <si>
    <t>Domestic - Continuing Operations</t>
  </si>
  <si>
    <t xml:space="preserve">Operating income </t>
  </si>
  <si>
    <t xml:space="preserve">Adjusted operating income </t>
  </si>
  <si>
    <t>International - Continuing Operations</t>
  </si>
  <si>
    <t>Restructuring charges - COGS</t>
  </si>
  <si>
    <t>Adjusted gross profit</t>
  </si>
  <si>
    <t>Adjusted operating income</t>
  </si>
  <si>
    <t>Consolidated - Continuing Operations</t>
  </si>
  <si>
    <t>After-tax impact of gain on sale of investments</t>
  </si>
  <si>
    <t>Adjusted net earnings</t>
  </si>
  <si>
    <t>Per share impact of gain on sale of investments</t>
  </si>
  <si>
    <t>Fiscal Year 2012</t>
  </si>
  <si>
    <t>(Unaudited and subject to reclassification)</t>
  </si>
  <si>
    <t>Goodwill impairment</t>
  </si>
  <si>
    <t>SG&amp;A</t>
  </si>
  <si>
    <t>Key Metrics:</t>
  </si>
  <si>
    <t>Gross profit as % of revenue</t>
  </si>
  <si>
    <t>SG&amp;A as % of revenue</t>
  </si>
  <si>
    <t xml:space="preserve">Operating income as % of revenue </t>
  </si>
  <si>
    <t>DOMESTIC SEGMENT PERFORMANCE SUMMARY</t>
  </si>
  <si>
    <t>INTERNATIONAL SEGMENT PERFORMANCE SUMMARY</t>
  </si>
  <si>
    <t>BEST BUY CO., INC.</t>
  </si>
  <si>
    <t>($ in millions)</t>
  </si>
  <si>
    <t>($ in millions, except per share amounts)</t>
  </si>
  <si>
    <t>SEGMENT INFORMATION</t>
  </si>
  <si>
    <t>NON-GAAP RECONCILIATION</t>
  </si>
  <si>
    <t>Adjusted operating income % of revenue</t>
  </si>
  <si>
    <t>Adjusted gross profit % of revenue</t>
  </si>
  <si>
    <t>Revenue Mix</t>
  </si>
  <si>
    <t>Consumer Electronics</t>
  </si>
  <si>
    <t xml:space="preserve">Entertainment </t>
  </si>
  <si>
    <t>Appliances</t>
  </si>
  <si>
    <t>Other</t>
  </si>
  <si>
    <t>Total</t>
  </si>
  <si>
    <t>Comparable Store Sales</t>
  </si>
  <si>
    <t>REVENUE CATEGORY SUMMARY</t>
  </si>
  <si>
    <t>OVERVIEW</t>
  </si>
  <si>
    <t>Income Statement</t>
  </si>
  <si>
    <t>Segment Information</t>
  </si>
  <si>
    <t>Non-GAAP Reconciliations</t>
  </si>
  <si>
    <t>Revenue Category Summary</t>
  </si>
  <si>
    <t>n/a</t>
  </si>
  <si>
    <t>&lt;1%</t>
  </si>
  <si>
    <t>Adjusted SG&amp;A</t>
  </si>
  <si>
    <t>Adjusted SG&amp;A % of revenue</t>
  </si>
  <si>
    <t>Operating income (loss)</t>
  </si>
  <si>
    <t xml:space="preserve">Operating income (loss) </t>
  </si>
  <si>
    <t xml:space="preserve">Operating income (loss) as % of revenue </t>
  </si>
  <si>
    <t>After-tax impact of restructuring charges</t>
  </si>
  <si>
    <t>After-tax impact of goodwill impairment</t>
  </si>
  <si>
    <t>After-tax impact of BBYM profit share buyout - NCI</t>
  </si>
  <si>
    <t>Per share impact of restructuring charges</t>
  </si>
  <si>
    <t>Per share impact of goodwill impairment</t>
  </si>
  <si>
    <t>Per share impact of BBYM profit share buyout - NCI</t>
  </si>
  <si>
    <t>(Basic) Diluted EPS</t>
  </si>
  <si>
    <t>CONSOLIDATED STATEMENTS OF GAAP EARNINGS</t>
  </si>
  <si>
    <t>Operating income (loss) %</t>
  </si>
  <si>
    <t xml:space="preserve">Earnings (loss) from continuing operations before income tax  </t>
  </si>
  <si>
    <t>Net earnings (loss) from continuing operations</t>
  </si>
  <si>
    <t>Net earnings (loss) including noncontrolling interest</t>
  </si>
  <si>
    <t>Net (earnings) loss from continuing operations attributable to noncontrolling interests</t>
  </si>
  <si>
    <t xml:space="preserve">Net earnings (loss) attributable to Best Buy Co., Inc. </t>
  </si>
  <si>
    <t>Net earnings (loss)</t>
  </si>
  <si>
    <t>Adjusted (non-GAAP) Key Metrics:</t>
  </si>
  <si>
    <t>Fiscal Year 2013</t>
  </si>
  <si>
    <t>Computing and Mobile Phones</t>
  </si>
  <si>
    <r>
      <t>Services</t>
    </r>
    <r>
      <rPr>
        <vertAlign val="superscript"/>
        <sz val="10"/>
        <rFont val="Arial"/>
        <family val="2"/>
      </rPr>
      <t>(1)</t>
    </r>
  </si>
  <si>
    <t>(1) The "Services" revenue category consists primarily of service contracts, extended warranties, computer related services, product repair and delivery and installation for home theater, mobile audio and appliances.</t>
  </si>
  <si>
    <t>Non-restructuring asset impairments - SG&amp;A</t>
  </si>
  <si>
    <t>Goodwill impairments</t>
  </si>
  <si>
    <t>After-tax impact of restructuring charges - COGS</t>
  </si>
  <si>
    <t>After-tax impact of non-restructuring asset impairments - SG&amp;A</t>
  </si>
  <si>
    <t>Per share impact of restructuring charges - COGS</t>
  </si>
  <si>
    <t>Per share impact of non-restructuring asset impairments - SG&amp;A</t>
  </si>
  <si>
    <t>Adjusted operating income (loss)</t>
  </si>
  <si>
    <t>Adjusted operating income (loss) % of revenue</t>
  </si>
  <si>
    <t>Adjusted diluted EPS</t>
  </si>
  <si>
    <t>Per share impact of diluted share count</t>
  </si>
  <si>
    <t>After-tax impact of BBE transaction costs - SG&amp;A</t>
  </si>
  <si>
    <t>Per share impact of BBE transaction costs - SG&amp;A</t>
  </si>
  <si>
    <t>ASSETS</t>
  </si>
  <si>
    <t>Cash and cash equivalents</t>
  </si>
  <si>
    <t>Receivables</t>
  </si>
  <si>
    <t>Merchandise inventories</t>
  </si>
  <si>
    <t>Goodwill</t>
  </si>
  <si>
    <t>Accounts payable</t>
  </si>
  <si>
    <t>Earnings (loss) from discontinued operations, net of tax</t>
  </si>
  <si>
    <t>Current assets</t>
  </si>
  <si>
    <t>Other current assets</t>
  </si>
  <si>
    <t>Total current assets</t>
  </si>
  <si>
    <t>Net property and equipment</t>
  </si>
  <si>
    <t>Tradenames</t>
  </si>
  <si>
    <t>Customer relationships</t>
  </si>
  <si>
    <t>Equity and other investments</t>
  </si>
  <si>
    <t>Other assets</t>
  </si>
  <si>
    <t>Assets held for sale</t>
  </si>
  <si>
    <t>TOTAL ASSETS</t>
  </si>
  <si>
    <t>LIABILITIES &amp; EQUITY</t>
  </si>
  <si>
    <t>Current liabilities</t>
  </si>
  <si>
    <t>Unredeemed gift card liabilities</t>
  </si>
  <si>
    <t>Accrued compensation</t>
  </si>
  <si>
    <t>Accrued liabilities</t>
  </si>
  <si>
    <t>Accrued income taxes</t>
  </si>
  <si>
    <t>Current portion of long-term debt</t>
  </si>
  <si>
    <t>Total current liabilities</t>
  </si>
  <si>
    <t>Long-term liabilities</t>
  </si>
  <si>
    <t>Long-term debt</t>
  </si>
  <si>
    <t>Liabilities held for sale</t>
  </si>
  <si>
    <t>Equity</t>
  </si>
  <si>
    <t>TOTAL LIABILITIES &amp; EQUITY</t>
  </si>
  <si>
    <t>Current assets held for sale</t>
  </si>
  <si>
    <t>Current liabilities held for sale</t>
  </si>
  <si>
    <t>Recast To Include Best Buy Europe in Discontinued Operations</t>
  </si>
  <si>
    <t>Recast to Exclude All Discontinued Operations, Including Best Buy Europe</t>
  </si>
  <si>
    <t>CONDENSED CONSOLIDATED BALANCE SHEETS</t>
  </si>
  <si>
    <t>Recast to Present Best Buy Europe as Held for Sale</t>
  </si>
  <si>
    <t>Balance Sheet (FY13 only)</t>
  </si>
  <si>
    <t>Income tax expense (benefit)</t>
  </si>
  <si>
    <t>Net (earnings) loss from discontinued operations attributable to noncontrolling interests</t>
  </si>
  <si>
    <t>Basic earnings (loss) per share</t>
  </si>
  <si>
    <t>Diluted earnings (loss) per share</t>
  </si>
  <si>
    <r>
      <t>SG&amp;A</t>
    </r>
    <r>
      <rPr>
        <vertAlign val="superscript"/>
        <sz val="10"/>
        <rFont val="Arial"/>
        <family val="2"/>
      </rPr>
      <t>(1)</t>
    </r>
  </si>
  <si>
    <r>
      <t>Comparable store sales % change</t>
    </r>
    <r>
      <rPr>
        <vertAlign val="superscript"/>
        <sz val="10"/>
        <rFont val="Arial"/>
        <family val="2"/>
      </rPr>
      <t>(2)</t>
    </r>
  </si>
  <si>
    <r>
      <t>Gross profit as % of revenue</t>
    </r>
    <r>
      <rPr>
        <vertAlign val="superscript"/>
        <sz val="10"/>
        <rFont val="Arial"/>
        <family val="2"/>
      </rPr>
      <t>(3)</t>
    </r>
  </si>
  <si>
    <r>
      <t>SG&amp;A as % of revenue</t>
    </r>
    <r>
      <rPr>
        <vertAlign val="superscript"/>
        <sz val="10"/>
        <rFont val="Arial"/>
        <family val="2"/>
      </rPr>
      <t>(3)</t>
    </r>
  </si>
  <si>
    <r>
      <t>Operating income</t>
    </r>
    <r>
      <rPr>
        <vertAlign val="superscript"/>
        <sz val="10"/>
        <rFont val="Arial"/>
        <family val="2"/>
      </rPr>
      <t>(3)</t>
    </r>
  </si>
  <si>
    <r>
      <t>Operating income as % of revenue</t>
    </r>
    <r>
      <rPr>
        <vertAlign val="superscript"/>
        <sz val="10"/>
        <rFont val="Arial"/>
        <family val="2"/>
      </rPr>
      <t>(3)</t>
    </r>
  </si>
  <si>
    <t>(2) Best Buy’s comparable store sales is comprised of revenue at stores, call centers, and websites operating for at least 14 full months as well as revenue related to other comparable sales channels. Relocated stores, as well as remodeled, expanded and downsized stores closed more than 14 days, are excluded from the comparable store sales calculation until at least 14 full months after reopening. Acquired stores and businesses are included in the comparable store sales calculation beginning with the first full quarter following the first anniversary of the date of the acquisition. The portion of the calculation of the comparable store sales percentage change attributable to the International segment excludes the effect of fluctuations in foreign currency exchange rates. The calculation of comparable store sales excludes the impact of the additional week of revenue in Q1 FY13, as well as revenue from discontinued operations. The method of calculating comparable store sales varies across the retail industry. As a result, Best Buy’s method of calculating comparable store sales may not be the same as other retailers’ methods. Online revenue is included in Best Buy’s same store sales calculation.</t>
  </si>
  <si>
    <t>(3) Domestic segment excludes the impact of previously announced restructuring charges, non-restructuring asset impairments and goodwill impairments. International segment excludes the impact of previously announced restructuring charges, non-restructuring asset impairments, Best Buy Europe transaction costs and goodwill impairment. Please see worksheet titled “Non-GAAP Reconciliation.”</t>
  </si>
  <si>
    <t>(1) Included in Q1 FY12 - Q3 FY12, was a Best Buy Mobile profit share-based management fee paid from our Domestic segment to Best Buy Europe, which eliminated in SG&amp;A upon consolidation. Due to Best Buy Europe presentation as discontinued operations, this profit share-based management fee is eliminated from Domestic continuing operations and Best Buy Europe (in discontinued operations).</t>
  </si>
  <si>
    <t>(1) Included in Q1 FY12 - Q3 FY12 was a Best Buy Mobile profit share-based management fee paid from our Domestic segment to Best Buy Europe (in our International segment), which eliminated in SG&amp;A upon consolidation and therefore had no impact on operating income. Due to Best Buy Europe presentation as discontinued operations, this profit share-based management fee has been eliminated from both Domestic continuing operations and Best Buy Europe (in discontinued operations).</t>
  </si>
  <si>
    <t>RECAST FINANCIAL INFORMATION FOR FISCAL 2012 and FISCAL 2013</t>
  </si>
  <si>
    <t xml:space="preserve">The following list of financial statements are recast to present the results of Best Buy Europe (and all other previously reported discontinued businesses) in discontinued operations for fiscal 2012 and fiscal 2013, as well as to present Best Buy Europe as held for sale on the balance sheet, and available in this workbook: </t>
  </si>
  <si>
    <t>BBE transaction costs - SG&amp;A</t>
  </si>
  <si>
    <t>Weighted average diluted shares used for adjusted diluted EPS</t>
  </si>
  <si>
    <t>On April 30, 2013, Best Buy announced plans to sell its 50% ownership interest in Best Buy Europe. As a result of the decision to sell, Best Buy Europe is presented as discontinued operations beginning in Q1 FY14. The discontinued operations presentation for Best Buy Europe will be applied retroactively, so prior period financial statements will reflect Best Buy Europe as discontinued operations, along with other previously reported discontinued businesses. These supplemental schedules provide the updated fiscal 2012 and fiscal 2013 income statement, non-GAAP results, segment information and revenue category information, as well as the fiscal 2013 balance sheet recast to reflect Best Buy Europe as held for sale. All fiscal 2012 and fiscal 2013 information within is for a 12-month period and based on our new fiscal year.
On July 17, 2013, the information was updated to reflect a reclassification of income tax expense between continuing and discontinued operations for certain periods. These periods include Q1, Q2 and Q4 of FY12 and Q4 of FY13.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</si>
</sst>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0.0%"/>
    <numFmt numFmtId="168" formatCode="&quot;$&quot;#,##0"/>
    <numFmt numFmtId="169" formatCode="0.0&quot;%&quot;;\(0.0&quot;%&quot;\)"/>
    <numFmt numFmtId="170" formatCode="0&quot;%&quot;;\(0&quot;%&quot;\)"/>
    <numFmt numFmtId="171" formatCode="0.0%;\(0.0%\)"/>
  </numFmts>
  <fonts count="21" x14ac:knownFonts="1">
    <font>
      <sz val="11"/>
      <color theme="1"/>
      <name val="Calibri"/>
      <family val="2"/>
      <scheme val="minor"/>
    </font>
    <font>
      <sz val="8"/>
      <name val="Arial"/>
      <family val="2"/>
    </font>
    <font>
      <sz val="10"/>
      <name val="Arial"/>
      <family val="2"/>
    </font>
    <font>
      <b/>
      <sz val="10"/>
      <name val="Arial"/>
      <family val="2"/>
    </font>
    <font>
      <vertAlign val="superscript"/>
      <sz val="10"/>
      <name val="Arial"/>
      <family val="2"/>
    </font>
    <font>
      <b/>
      <i/>
      <u/>
      <sz val="10"/>
      <name val="Arial"/>
      <family val="2"/>
    </font>
    <font>
      <i/>
      <sz val="10"/>
      <name val="Arial"/>
      <family val="2"/>
    </font>
    <font>
      <sz val="11"/>
      <color theme="1"/>
      <name val="Calibri"/>
      <family val="2"/>
      <scheme val="minor"/>
    </font>
    <font>
      <u/>
      <sz val="11"/>
      <color theme="10"/>
      <name val="Calibri"/>
      <family val="2"/>
    </font>
    <font>
      <sz val="10"/>
      <color theme="1"/>
      <name val="Arial"/>
      <family val="2"/>
    </font>
    <font>
      <i/>
      <sz val="10"/>
      <color theme="1"/>
      <name val="Arial"/>
      <family val="2"/>
    </font>
    <font>
      <b/>
      <sz val="10"/>
      <color theme="1"/>
      <name val="Arial"/>
      <family val="2"/>
    </font>
    <font>
      <sz val="10"/>
      <color rgb="FF000000"/>
      <name val="Arial"/>
      <family val="2"/>
    </font>
    <font>
      <b/>
      <u/>
      <sz val="10"/>
      <color theme="1"/>
      <name val="Arial"/>
      <family val="2"/>
    </font>
    <font>
      <sz val="11"/>
      <color theme="1"/>
      <name val="Arial"/>
      <family val="2"/>
    </font>
    <font>
      <b/>
      <sz val="14"/>
      <color theme="1"/>
      <name val="Arial"/>
      <family val="2"/>
    </font>
    <font>
      <sz val="14"/>
      <color theme="1"/>
      <name val="Arial"/>
      <family val="2"/>
    </font>
    <font>
      <sz val="12"/>
      <color theme="1"/>
      <name val="Arial"/>
      <family val="2"/>
    </font>
    <font>
      <sz val="9"/>
      <color theme="1"/>
      <name val="Arial"/>
      <family val="2"/>
    </font>
    <font>
      <u/>
      <sz val="11"/>
      <color theme="10"/>
      <name val="Arial"/>
      <family val="2"/>
    </font>
    <font>
      <sz val="11"/>
      <name val="Arial"/>
      <family val="2"/>
    </font>
  </fonts>
  <fills count="5">
    <fill>
      <patternFill patternType="none"/>
    </fill>
    <fill>
      <patternFill patternType="gray125"/>
    </fill>
    <fill>
      <patternFill patternType="solid">
        <fgColor rgb="FFFFFFFF"/>
        <bgColor indexed="64"/>
      </patternFill>
    </fill>
    <fill>
      <patternFill patternType="solid">
        <fgColor rgb="FFB2B2B2"/>
        <bgColor indexed="64"/>
      </patternFill>
    </fill>
    <fill>
      <patternFill patternType="solid">
        <fgColor rgb="FFFFFF00"/>
        <bgColor indexed="64"/>
      </patternFill>
    </fill>
  </fills>
  <borders count="13">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7">
    <xf numFmtId="0" fontId="0" fillId="0" borderId="0"/>
    <xf numFmtId="43" fontId="7" fillId="0" borderId="0" applyFont="0" applyFill="0" applyBorder="0" applyAlignment="0" applyProtection="0"/>
    <xf numFmtId="44" fontId="7" fillId="0" borderId="0" applyFont="0" applyFill="0" applyBorder="0" applyAlignment="0" applyProtection="0"/>
    <xf numFmtId="0" fontId="8" fillId="0" borderId="0" applyNumberFormat="0" applyFill="0" applyBorder="0" applyAlignment="0" applyProtection="0">
      <alignment vertical="top"/>
      <protection locked="0"/>
    </xf>
    <xf numFmtId="0" fontId="7" fillId="0" borderId="0"/>
    <xf numFmtId="9" fontId="7" fillId="0" borderId="0" applyFont="0" applyFill="0" applyBorder="0" applyAlignment="0" applyProtection="0"/>
    <xf numFmtId="9" fontId="2" fillId="0" borderId="0" applyFont="0" applyFill="0" applyBorder="0" applyAlignment="0" applyProtection="0"/>
  </cellStyleXfs>
  <cellXfs count="162">
    <xf numFmtId="0" fontId="0" fillId="0" borderId="0" xfId="0"/>
    <xf numFmtId="0" fontId="14" fillId="2" borderId="0" xfId="0" applyFont="1" applyFill="1"/>
    <xf numFmtId="0" fontId="14" fillId="2" borderId="8" xfId="0" applyFont="1" applyFill="1" applyBorder="1" applyAlignment="1">
      <alignment vertical="top" wrapText="1"/>
    </xf>
    <xf numFmtId="0" fontId="14" fillId="2" borderId="0" xfId="4" applyFont="1" applyFill="1" applyAlignment="1">
      <alignment horizontal="center"/>
    </xf>
    <xf numFmtId="0" fontId="14" fillId="2" borderId="0" xfId="4" applyFont="1" applyFill="1" applyBorder="1" applyAlignment="1">
      <alignment horizontal="center"/>
    </xf>
    <xf numFmtId="0" fontId="14" fillId="2" borderId="0" xfId="0" applyFont="1" applyFill="1" applyBorder="1"/>
    <xf numFmtId="0" fontId="14" fillId="2" borderId="0" xfId="4" applyFont="1" applyFill="1" applyBorder="1" applyAlignment="1">
      <alignment horizontal="left"/>
    </xf>
    <xf numFmtId="0" fontId="14" fillId="2" borderId="0" xfId="4" applyFont="1" applyFill="1" applyBorder="1" applyAlignment="1"/>
    <xf numFmtId="0" fontId="16" fillId="2" borderId="0" xfId="0" applyFont="1" applyFill="1"/>
    <xf numFmtId="0" fontId="16" fillId="2" borderId="0" xfId="0" applyFont="1" applyFill="1" applyBorder="1" applyAlignment="1">
      <alignment horizontal="left" vertical="top" wrapText="1"/>
    </xf>
    <xf numFmtId="0" fontId="19" fillId="2" borderId="0" xfId="3" applyFont="1" applyFill="1" applyBorder="1" applyAlignment="1" applyProtection="1">
      <alignment vertical="center"/>
    </xf>
    <xf numFmtId="0" fontId="17" fillId="2" borderId="0" xfId="0" applyFont="1" applyFill="1" applyBorder="1" applyAlignment="1">
      <alignment vertical="center"/>
    </xf>
    <xf numFmtId="0" fontId="18" fillId="2" borderId="0" xfId="4" applyFont="1" applyFill="1" applyAlignment="1">
      <alignment wrapText="1"/>
    </xf>
    <xf numFmtId="0" fontId="15" fillId="3" borderId="0" xfId="0" applyFont="1" applyFill="1" applyAlignment="1"/>
    <xf numFmtId="0" fontId="9" fillId="2" borderId="0" xfId="0" applyFont="1" applyFill="1" applyAlignment="1"/>
    <xf numFmtId="0" fontId="11" fillId="2" borderId="0" xfId="0" applyFont="1" applyFill="1" applyAlignment="1"/>
    <xf numFmtId="0" fontId="9" fillId="2" borderId="0" xfId="0" applyFont="1" applyFill="1" applyAlignment="1">
      <alignment wrapText="1"/>
    </xf>
    <xf numFmtId="0" fontId="13" fillId="2" borderId="4" xfId="0" applyFont="1" applyFill="1" applyBorder="1" applyAlignment="1">
      <alignment horizontal="center" wrapText="1"/>
    </xf>
    <xf numFmtId="0" fontId="13" fillId="2" borderId="0" xfId="0" applyFont="1" applyFill="1" applyBorder="1" applyAlignment="1">
      <alignment horizontal="center" wrapText="1"/>
    </xf>
    <xf numFmtId="0" fontId="13" fillId="2" borderId="5" xfId="0" applyFont="1" applyFill="1" applyBorder="1" applyAlignment="1">
      <alignment horizontal="center" wrapText="1"/>
    </xf>
    <xf numFmtId="14" fontId="11" fillId="2" borderId="6" xfId="0" applyNumberFormat="1" applyFont="1" applyFill="1" applyBorder="1" applyAlignment="1">
      <alignment horizontal="center"/>
    </xf>
    <xf numFmtId="14" fontId="11" fillId="2" borderId="2" xfId="0" applyNumberFormat="1" applyFont="1" applyFill="1" applyBorder="1" applyAlignment="1">
      <alignment horizontal="center"/>
    </xf>
    <xf numFmtId="14" fontId="11" fillId="2" borderId="7" xfId="0" applyNumberFormat="1" applyFont="1" applyFill="1" applyBorder="1" applyAlignment="1">
      <alignment horizontal="center"/>
    </xf>
    <xf numFmtId="0" fontId="11" fillId="2" borderId="0" xfId="0" applyFont="1" applyFill="1" applyBorder="1" applyAlignment="1">
      <alignment horizontal="center"/>
    </xf>
    <xf numFmtId="166" fontId="9" fillId="2" borderId="0" xfId="2" applyNumberFormat="1" applyFont="1" applyFill="1" applyAlignment="1">
      <alignment horizontal="right"/>
    </xf>
    <xf numFmtId="6" fontId="9" fillId="2" borderId="0" xfId="0" applyNumberFormat="1" applyFont="1" applyFill="1" applyAlignment="1"/>
    <xf numFmtId="0" fontId="9" fillId="2" borderId="0" xfId="0" applyFont="1" applyFill="1" applyAlignment="1">
      <alignment horizontal="left" wrapText="1"/>
    </xf>
    <xf numFmtId="164" fontId="9" fillId="2" borderId="0" xfId="0" quotePrefix="1" applyNumberFormat="1" applyFont="1" applyFill="1" applyBorder="1" applyAlignment="1">
      <alignment horizontal="right"/>
    </xf>
    <xf numFmtId="164" fontId="9" fillId="2" borderId="2" xfId="0" quotePrefix="1" applyNumberFormat="1" applyFont="1" applyFill="1" applyBorder="1" applyAlignment="1">
      <alignment horizontal="right"/>
    </xf>
    <xf numFmtId="164" fontId="9" fillId="2" borderId="0" xfId="0" applyNumberFormat="1" applyFont="1" applyFill="1" applyAlignment="1">
      <alignment horizontal="right"/>
    </xf>
    <xf numFmtId="0" fontId="10" fillId="2" borderId="0" xfId="0" applyFont="1" applyFill="1" applyAlignment="1">
      <alignment horizontal="left" wrapText="1" indent="2"/>
    </xf>
    <xf numFmtId="167" fontId="10" fillId="2" borderId="0" xfId="5" applyNumberFormat="1" applyFont="1" applyFill="1" applyAlignment="1">
      <alignment horizontal="right"/>
    </xf>
    <xf numFmtId="167" fontId="9" fillId="2" borderId="0" xfId="5" applyNumberFormat="1" applyFont="1" applyFill="1" applyAlignment="1">
      <alignment horizontal="right"/>
    </xf>
    <xf numFmtId="0" fontId="9" fillId="2" borderId="0" xfId="0" applyFont="1" applyFill="1" applyAlignment="1">
      <alignment horizontal="left" wrapText="1" indent="2"/>
    </xf>
    <xf numFmtId="164" fontId="9" fillId="2" borderId="2" xfId="0" applyNumberFormat="1" applyFont="1" applyFill="1" applyBorder="1" applyAlignment="1">
      <alignment horizontal="right"/>
    </xf>
    <xf numFmtId="0" fontId="5" fillId="2" borderId="0" xfId="0" applyFont="1" applyFill="1" applyBorder="1" applyAlignment="1"/>
    <xf numFmtId="0" fontId="2" fillId="2" borderId="0" xfId="0" applyFont="1" applyFill="1" applyBorder="1" applyAlignment="1"/>
    <xf numFmtId="0" fontId="2" fillId="2" borderId="0" xfId="0" applyFont="1" applyFill="1" applyBorder="1" applyAlignment="1">
      <alignment horizontal="left" indent="1"/>
    </xf>
    <xf numFmtId="166" fontId="2" fillId="2" borderId="1" xfId="2" applyNumberFormat="1" applyFont="1" applyFill="1" applyBorder="1" applyAlignment="1">
      <alignment horizontal="right"/>
    </xf>
    <xf numFmtId="0" fontId="6" fillId="2" borderId="0" xfId="0" applyFont="1" applyFill="1" applyBorder="1" applyAlignment="1">
      <alignment horizontal="left" indent="2"/>
    </xf>
    <xf numFmtId="0" fontId="10" fillId="2" borderId="0" xfId="0" applyFont="1" applyFill="1" applyAlignment="1"/>
    <xf numFmtId="37" fontId="3" fillId="2" borderId="0" xfId="0" applyNumberFormat="1" applyFont="1" applyFill="1" applyBorder="1" applyAlignment="1">
      <alignment horizontal="right"/>
    </xf>
    <xf numFmtId="37" fontId="2" fillId="2" borderId="0" xfId="2" applyNumberFormat="1" applyFont="1" applyFill="1" applyBorder="1" applyAlignment="1">
      <alignment horizontal="right"/>
    </xf>
    <xf numFmtId="167" fontId="6" fillId="2" borderId="0" xfId="5" applyNumberFormat="1" applyFont="1" applyFill="1" applyBorder="1" applyAlignment="1"/>
    <xf numFmtId="37" fontId="2" fillId="2" borderId="0" xfId="0" applyNumberFormat="1" applyFont="1" applyFill="1" applyBorder="1" applyAlignment="1"/>
    <xf numFmtId="0" fontId="9" fillId="2" borderId="0" xfId="0" applyFont="1" applyFill="1" applyAlignment="1">
      <alignment vertical="top"/>
    </xf>
    <xf numFmtId="0" fontId="11" fillId="2" borderId="0" xfId="0" applyFont="1" applyFill="1" applyAlignment="1">
      <alignment vertical="top"/>
    </xf>
    <xf numFmtId="0" fontId="9" fillId="2" borderId="0" xfId="0" applyFont="1" applyFill="1" applyAlignment="1">
      <alignment vertical="top" wrapText="1"/>
    </xf>
    <xf numFmtId="0" fontId="13" fillId="2" borderId="4" xfId="0" applyFont="1" applyFill="1" applyBorder="1" applyAlignment="1">
      <alignment horizontal="center" vertical="top" wrapText="1"/>
    </xf>
    <xf numFmtId="0" fontId="13" fillId="2" borderId="0" xfId="0" applyFont="1" applyFill="1" applyBorder="1" applyAlignment="1">
      <alignment horizontal="center" vertical="top" wrapText="1"/>
    </xf>
    <xf numFmtId="0" fontId="13" fillId="2" borderId="5" xfId="0" applyFont="1" applyFill="1" applyBorder="1" applyAlignment="1">
      <alignment horizontal="center" vertical="top" wrapText="1"/>
    </xf>
    <xf numFmtId="14" fontId="11" fillId="2" borderId="6" xfId="0" applyNumberFormat="1" applyFont="1" applyFill="1" applyBorder="1" applyAlignment="1">
      <alignment horizontal="center" vertical="top"/>
    </xf>
    <xf numFmtId="14" fontId="11" fillId="2" borderId="2" xfId="0" applyNumberFormat="1" applyFont="1" applyFill="1" applyBorder="1" applyAlignment="1">
      <alignment horizontal="center" vertical="top"/>
    </xf>
    <xf numFmtId="14" fontId="11" fillId="2" borderId="7" xfId="0" applyNumberFormat="1" applyFont="1" applyFill="1" applyBorder="1" applyAlignment="1">
      <alignment horizontal="center" vertical="top"/>
    </xf>
    <xf numFmtId="0" fontId="11" fillId="2" borderId="0" xfId="0" applyFont="1" applyFill="1" applyBorder="1" applyAlignment="1">
      <alignment horizontal="center" vertical="top"/>
    </xf>
    <xf numFmtId="0" fontId="11" fillId="2" borderId="0" xfId="0" applyFont="1" applyFill="1" applyAlignment="1">
      <alignment horizontal="left" vertical="center"/>
    </xf>
    <xf numFmtId="166" fontId="9" fillId="2" borderId="0" xfId="2" applyNumberFormat="1" applyFont="1" applyFill="1" applyAlignment="1">
      <alignment horizontal="right" vertical="top"/>
    </xf>
    <xf numFmtId="6" fontId="9" fillId="2" borderId="0" xfId="0" applyNumberFormat="1" applyFont="1" applyFill="1" applyAlignment="1">
      <alignment vertical="top"/>
    </xf>
    <xf numFmtId="0" fontId="9" fillId="2" borderId="0" xfId="0" applyFont="1" applyFill="1" applyAlignment="1">
      <alignment horizontal="left" vertical="center" wrapText="1"/>
    </xf>
    <xf numFmtId="0" fontId="9" fillId="2" borderId="0" xfId="0" applyFont="1" applyFill="1" applyBorder="1" applyAlignment="1">
      <alignment horizontal="right" vertical="center" wrapText="1"/>
    </xf>
    <xf numFmtId="166" fontId="9" fillId="2" borderId="0" xfId="2" applyNumberFormat="1" applyFont="1" applyFill="1" applyAlignment="1">
      <alignment horizontal="right" vertical="center"/>
    </xf>
    <xf numFmtId="6" fontId="9" fillId="2" borderId="0" xfId="0" applyNumberFormat="1" applyFont="1" applyFill="1" applyAlignment="1">
      <alignment vertical="center"/>
    </xf>
    <xf numFmtId="0" fontId="2" fillId="2" borderId="0" xfId="0" applyFont="1" applyFill="1" applyBorder="1" applyAlignment="1">
      <alignment vertical="center" wrapText="1"/>
    </xf>
    <xf numFmtId="0" fontId="3" fillId="2" borderId="0" xfId="0" applyFont="1" applyFill="1" applyBorder="1" applyAlignment="1">
      <alignment vertical="center" wrapText="1"/>
    </xf>
    <xf numFmtId="168" fontId="12" fillId="2" borderId="0" xfId="2" applyNumberFormat="1" applyFont="1" applyFill="1" applyAlignment="1">
      <alignment horizontal="right" vertical="center" wrapText="1"/>
    </xf>
    <xf numFmtId="169" fontId="2" fillId="2" borderId="0" xfId="5" applyNumberFormat="1" applyFont="1" applyFill="1" applyBorder="1" applyAlignment="1">
      <alignment horizontal="right" vertical="center" wrapText="1"/>
    </xf>
    <xf numFmtId="167" fontId="12" fillId="2" borderId="0" xfId="0" applyNumberFormat="1" applyFont="1" applyFill="1" applyAlignment="1">
      <alignment horizontal="right" vertical="center" wrapText="1"/>
    </xf>
    <xf numFmtId="167" fontId="2" fillId="2" borderId="0" xfId="5" applyNumberFormat="1" applyFont="1" applyFill="1" applyBorder="1" applyAlignment="1">
      <alignment vertical="center"/>
    </xf>
    <xf numFmtId="169" fontId="9" fillId="2" borderId="0" xfId="5" applyNumberFormat="1" applyFont="1" applyFill="1" applyAlignment="1">
      <alignment horizontal="right" vertical="center"/>
    </xf>
    <xf numFmtId="170" fontId="2" fillId="2" borderId="0" xfId="5" applyNumberFormat="1" applyFont="1" applyFill="1" applyBorder="1" applyAlignment="1">
      <alignment horizontal="center" vertical="center" wrapText="1"/>
    </xf>
    <xf numFmtId="170" fontId="2" fillId="2" borderId="2" xfId="5" applyNumberFormat="1" applyFont="1" applyFill="1" applyBorder="1" applyAlignment="1">
      <alignment horizontal="center" vertical="center" wrapText="1"/>
    </xf>
    <xf numFmtId="170" fontId="2" fillId="2" borderId="1" xfId="5" applyNumberFormat="1" applyFont="1" applyFill="1" applyBorder="1" applyAlignment="1">
      <alignment horizontal="center" vertical="center" wrapText="1"/>
    </xf>
    <xf numFmtId="169" fontId="2" fillId="2" borderId="0" xfId="5" applyNumberFormat="1" applyFont="1" applyFill="1" applyBorder="1" applyAlignment="1">
      <alignment horizontal="center" vertical="center" wrapText="1"/>
    </xf>
    <xf numFmtId="170" fontId="2" fillId="2" borderId="2" xfId="5" quotePrefix="1" applyNumberFormat="1" applyFont="1" applyFill="1" applyBorder="1" applyAlignment="1">
      <alignment horizontal="center" vertical="center" wrapText="1"/>
    </xf>
    <xf numFmtId="168" fontId="2" fillId="2" borderId="0" xfId="0" applyNumberFormat="1" applyFont="1" applyFill="1" applyBorder="1" applyAlignment="1">
      <alignment vertical="center"/>
    </xf>
    <xf numFmtId="0" fontId="2" fillId="2" borderId="0" xfId="0" applyFont="1" applyFill="1" applyBorder="1" applyAlignment="1">
      <alignment vertical="center"/>
    </xf>
    <xf numFmtId="169" fontId="2" fillId="0" borderId="0" xfId="5" applyNumberFormat="1" applyFont="1" applyFill="1" applyBorder="1" applyAlignment="1">
      <alignment horizontal="center" vertical="center" wrapText="1"/>
    </xf>
    <xf numFmtId="166" fontId="9" fillId="0" borderId="0" xfId="2" applyNumberFormat="1" applyFont="1" applyFill="1" applyAlignment="1">
      <alignment horizontal="right"/>
    </xf>
    <xf numFmtId="166" fontId="2" fillId="0" borderId="1" xfId="2" applyNumberFormat="1" applyFont="1" applyFill="1" applyBorder="1" applyAlignment="1">
      <alignment horizontal="right"/>
    </xf>
    <xf numFmtId="167" fontId="10" fillId="0" borderId="0" xfId="5" applyNumberFormat="1" applyFont="1" applyFill="1" applyAlignment="1">
      <alignment horizontal="right"/>
    </xf>
    <xf numFmtId="41" fontId="9" fillId="0" borderId="0" xfId="2" applyNumberFormat="1" applyFont="1" applyFill="1" applyAlignment="1">
      <alignment horizontal="right"/>
    </xf>
    <xf numFmtId="167" fontId="6" fillId="0" borderId="0" xfId="5" applyNumberFormat="1" applyFont="1" applyFill="1" applyBorder="1" applyAlignment="1"/>
    <xf numFmtId="37" fontId="2" fillId="0" borderId="0" xfId="2" applyNumberFormat="1" applyFont="1" applyFill="1" applyBorder="1" applyAlignment="1">
      <alignment horizontal="right"/>
    </xf>
    <xf numFmtId="0" fontId="5" fillId="0" borderId="0" xfId="0" applyFont="1" applyFill="1" applyBorder="1" applyAlignment="1"/>
    <xf numFmtId="0" fontId="9" fillId="0" borderId="0" xfId="0" applyFont="1" applyFill="1" applyAlignment="1"/>
    <xf numFmtId="0" fontId="2" fillId="0" borderId="0" xfId="0" applyFont="1" applyFill="1" applyBorder="1" applyAlignment="1"/>
    <xf numFmtId="0" fontId="2" fillId="0" borderId="0" xfId="0" applyFont="1" applyFill="1" applyBorder="1" applyAlignment="1">
      <alignment horizontal="left" indent="1"/>
    </xf>
    <xf numFmtId="0" fontId="6" fillId="0" borderId="0" xfId="0" applyFont="1" applyFill="1" applyBorder="1" applyAlignment="1">
      <alignment horizontal="left" indent="2"/>
    </xf>
    <xf numFmtId="37" fontId="2" fillId="0" borderId="0" xfId="0" applyNumberFormat="1" applyFont="1" applyFill="1" applyBorder="1" applyAlignment="1"/>
    <xf numFmtId="0" fontId="13" fillId="2" borderId="4" xfId="0" applyFont="1" applyFill="1" applyBorder="1" applyAlignment="1">
      <alignment horizontal="center" wrapText="1"/>
    </xf>
    <xf numFmtId="0" fontId="13" fillId="2" borderId="0" xfId="0" applyFont="1" applyFill="1" applyBorder="1" applyAlignment="1">
      <alignment horizontal="center" wrapText="1"/>
    </xf>
    <xf numFmtId="0" fontId="13" fillId="2" borderId="5" xfId="0" applyFont="1" applyFill="1" applyBorder="1" applyAlignment="1">
      <alignment horizontal="center" wrapText="1"/>
    </xf>
    <xf numFmtId="14" fontId="11" fillId="2" borderId="6" xfId="0" applyNumberFormat="1" applyFont="1" applyFill="1" applyBorder="1" applyAlignment="1">
      <alignment horizontal="center"/>
    </xf>
    <xf numFmtId="14" fontId="11" fillId="2" borderId="2" xfId="0" applyNumberFormat="1" applyFont="1" applyFill="1" applyBorder="1" applyAlignment="1">
      <alignment horizontal="center"/>
    </xf>
    <xf numFmtId="14" fontId="11" fillId="2" borderId="7" xfId="0" applyNumberFormat="1" applyFont="1" applyFill="1" applyBorder="1" applyAlignment="1">
      <alignment horizontal="center"/>
    </xf>
    <xf numFmtId="0" fontId="11" fillId="2" borderId="0" xfId="0" applyFont="1" applyFill="1" applyAlignment="1">
      <alignment horizontal="left" vertical="center"/>
    </xf>
    <xf numFmtId="166" fontId="9" fillId="2" borderId="0" xfId="2" applyNumberFormat="1" applyFont="1" applyFill="1" applyBorder="1" applyAlignment="1">
      <alignment horizontal="right" vertical="center"/>
    </xf>
    <xf numFmtId="165" fontId="9" fillId="0" borderId="0" xfId="1" applyNumberFormat="1" applyFont="1" applyFill="1" applyAlignment="1"/>
    <xf numFmtId="0" fontId="11"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indent="2"/>
    </xf>
    <xf numFmtId="0" fontId="9" fillId="0" borderId="0" xfId="0" applyFont="1" applyAlignment="1">
      <alignment horizontal="left" vertical="center" wrapText="1" indent="4"/>
    </xf>
    <xf numFmtId="0" fontId="9" fillId="0" borderId="0" xfId="0" applyFont="1" applyAlignment="1">
      <alignment horizontal="left" vertical="center" wrapText="1"/>
    </xf>
    <xf numFmtId="0" fontId="11" fillId="0" borderId="0" xfId="0" applyFont="1" applyAlignment="1">
      <alignment horizontal="left" vertical="center" wrapText="1" indent="2"/>
    </xf>
    <xf numFmtId="0" fontId="9" fillId="0" borderId="0" xfId="0" applyFont="1" applyAlignment="1">
      <alignment horizontal="left" vertical="center" wrapText="1" indent="2"/>
    </xf>
    <xf numFmtId="42" fontId="0" fillId="0" borderId="1" xfId="0" applyNumberFormat="1" applyBorder="1"/>
    <xf numFmtId="0" fontId="9" fillId="4" borderId="0" xfId="0" applyFont="1" applyFill="1" applyAlignment="1"/>
    <xf numFmtId="164" fontId="9" fillId="0" borderId="0" xfId="0" applyNumberFormat="1" applyFont="1" applyFill="1" applyAlignment="1">
      <alignment horizontal="right"/>
    </xf>
    <xf numFmtId="164" fontId="9" fillId="0" borderId="2" xfId="0" applyNumberFormat="1" applyFont="1" applyFill="1" applyBorder="1" applyAlignment="1">
      <alignment horizontal="right"/>
    </xf>
    <xf numFmtId="166" fontId="9" fillId="0" borderId="1" xfId="2" applyNumberFormat="1" applyFont="1" applyFill="1" applyBorder="1" applyAlignment="1">
      <alignment horizontal="right"/>
    </xf>
    <xf numFmtId="0" fontId="9" fillId="0" borderId="0" xfId="0" applyFont="1" applyFill="1" applyAlignment="1">
      <alignment horizontal="right"/>
    </xf>
    <xf numFmtId="44" fontId="9" fillId="0" borderId="0" xfId="2" applyFont="1" applyFill="1" applyAlignment="1">
      <alignment horizontal="right"/>
    </xf>
    <xf numFmtId="44" fontId="9" fillId="0" borderId="1" xfId="2" applyFont="1" applyFill="1" applyBorder="1" applyAlignment="1">
      <alignment horizontal="right"/>
    </xf>
    <xf numFmtId="0" fontId="9" fillId="0" borderId="0" xfId="0" applyFont="1" applyFill="1" applyAlignment="1">
      <alignment wrapText="1"/>
    </xf>
    <xf numFmtId="0" fontId="9" fillId="0" borderId="0" xfId="0" applyFont="1" applyFill="1" applyAlignment="1">
      <alignment horizontal="left" wrapText="1" indent="2"/>
    </xf>
    <xf numFmtId="164" fontId="9" fillId="0" borderId="3" xfId="0" applyNumberFormat="1" applyFont="1" applyFill="1" applyBorder="1" applyAlignment="1">
      <alignment horizontal="right"/>
    </xf>
    <xf numFmtId="0" fontId="10" fillId="0" borderId="0" xfId="0" applyFont="1" applyFill="1" applyAlignment="1">
      <alignment horizontal="left" wrapText="1" indent="1"/>
    </xf>
    <xf numFmtId="167" fontId="2" fillId="0" borderId="0" xfId="5" applyNumberFormat="1" applyFont="1" applyFill="1" applyBorder="1" applyAlignment="1"/>
    <xf numFmtId="44" fontId="9" fillId="0" borderId="0" xfId="2" applyNumberFormat="1" applyFont="1" applyFill="1" applyAlignment="1">
      <alignment horizontal="right"/>
    </xf>
    <xf numFmtId="43" fontId="2" fillId="0" borderId="0" xfId="0" applyNumberFormat="1" applyFont="1" applyFill="1" applyBorder="1" applyAlignment="1">
      <alignment horizontal="right"/>
    </xf>
    <xf numFmtId="44" fontId="2" fillId="0" borderId="1" xfId="2" applyNumberFormat="1" applyFont="1" applyFill="1" applyBorder="1" applyAlignment="1">
      <alignment horizontal="right"/>
    </xf>
    <xf numFmtId="0" fontId="2" fillId="0" borderId="0" xfId="0" applyFont="1" applyFill="1" applyBorder="1" applyAlignment="1">
      <alignment horizontal="left" wrapText="1" indent="1"/>
    </xf>
    <xf numFmtId="171" fontId="6" fillId="0" borderId="0" xfId="5" applyNumberFormat="1" applyFont="1" applyFill="1" applyBorder="1" applyAlignment="1"/>
    <xf numFmtId="42" fontId="9" fillId="2" borderId="0" xfId="1" applyNumberFormat="1" applyFont="1" applyFill="1" applyBorder="1" applyAlignment="1">
      <alignment vertical="center"/>
    </xf>
    <xf numFmtId="41" fontId="9" fillId="2" borderId="0" xfId="1" applyNumberFormat="1" applyFont="1" applyFill="1" applyBorder="1" applyAlignment="1">
      <alignment vertical="center"/>
    </xf>
    <xf numFmtId="41" fontId="9" fillId="2" borderId="0" xfId="1" applyNumberFormat="1" applyFont="1" applyFill="1" applyBorder="1" applyAlignment="1">
      <alignment vertical="center" wrapText="1"/>
    </xf>
    <xf numFmtId="41" fontId="9" fillId="2" borderId="3" xfId="0" applyNumberFormat="1" applyFont="1" applyFill="1" applyBorder="1" applyAlignment="1">
      <alignment vertical="center"/>
    </xf>
    <xf numFmtId="41" fontId="0" fillId="0" borderId="0" xfId="1" applyNumberFormat="1" applyFont="1" applyAlignment="1"/>
    <xf numFmtId="42" fontId="0" fillId="0" borderId="0" xfId="1" applyNumberFormat="1" applyFont="1" applyAlignment="1"/>
    <xf numFmtId="41" fontId="0" fillId="0" borderId="0" xfId="0" applyNumberFormat="1" applyAlignment="1"/>
    <xf numFmtId="42" fontId="0" fillId="0" borderId="1" xfId="0" applyNumberFormat="1" applyBorder="1" applyAlignment="1"/>
    <xf numFmtId="0" fontId="0" fillId="0" borderId="0" xfId="0" applyAlignment="1"/>
    <xf numFmtId="171" fontId="2" fillId="2" borderId="0" xfId="5" applyNumberFormat="1" applyFont="1" applyFill="1" applyBorder="1" applyAlignment="1">
      <alignment vertical="center"/>
    </xf>
    <xf numFmtId="169" fontId="10" fillId="0" borderId="0" xfId="5" applyNumberFormat="1" applyFont="1" applyFill="1" applyAlignment="1">
      <alignment horizontal="right"/>
    </xf>
    <xf numFmtId="41" fontId="2" fillId="0" borderId="0" xfId="2" applyNumberFormat="1" applyFont="1" applyFill="1" applyAlignment="1">
      <alignment horizontal="right"/>
    </xf>
    <xf numFmtId="165" fontId="2" fillId="0" borderId="0" xfId="1" applyNumberFormat="1" applyFont="1" applyFill="1" applyBorder="1" applyAlignment="1"/>
    <xf numFmtId="0" fontId="18" fillId="2" borderId="0" xfId="4" applyFont="1" applyFill="1" applyAlignment="1">
      <alignment horizontal="left" wrapText="1"/>
    </xf>
    <xf numFmtId="0" fontId="14" fillId="2" borderId="9" xfId="0" applyFont="1" applyFill="1" applyBorder="1" applyAlignment="1">
      <alignment horizontal="left" vertical="top" wrapText="1"/>
    </xf>
    <xf numFmtId="0" fontId="14" fillId="2" borderId="10"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10" xfId="0" applyFont="1" applyFill="1" applyBorder="1" applyAlignment="1">
      <alignment horizontal="left" vertical="top" wrapText="1"/>
    </xf>
    <xf numFmtId="0" fontId="11" fillId="2" borderId="0" xfId="0" applyFont="1" applyFill="1" applyAlignment="1">
      <alignment horizontal="center"/>
    </xf>
    <xf numFmtId="0" fontId="2" fillId="2" borderId="0" xfId="0" applyFont="1" applyFill="1" applyAlignment="1">
      <alignment horizontal="center"/>
    </xf>
    <xf numFmtId="0" fontId="11" fillId="2" borderId="11" xfId="0" applyFont="1" applyFill="1" applyBorder="1" applyAlignment="1">
      <alignment horizontal="center"/>
    </xf>
    <xf numFmtId="0" fontId="11" fillId="2" borderId="3" xfId="0" applyFont="1" applyFill="1" applyBorder="1" applyAlignment="1">
      <alignment horizontal="center"/>
    </xf>
    <xf numFmtId="0" fontId="11" fillId="2" borderId="12" xfId="0" applyFont="1" applyFill="1" applyBorder="1" applyAlignment="1">
      <alignment horizontal="center"/>
    </xf>
    <xf numFmtId="0" fontId="11" fillId="2" borderId="0" xfId="0" applyFont="1" applyFill="1" applyAlignment="1">
      <alignment horizontal="center" wrapText="1"/>
    </xf>
    <xf numFmtId="0" fontId="9" fillId="2" borderId="0" xfId="0" applyFont="1" applyFill="1" applyAlignment="1">
      <alignment horizontal="center"/>
    </xf>
    <xf numFmtId="0" fontId="9" fillId="0" borderId="0" xfId="0" applyFont="1" applyFill="1" applyAlignment="1">
      <alignment vertical="center" wrapText="1"/>
    </xf>
    <xf numFmtId="0" fontId="18" fillId="2" borderId="0" xfId="0" applyFont="1" applyFill="1" applyAlignment="1">
      <alignment horizontal="left" vertical="center" wrapText="1"/>
    </xf>
    <xf numFmtId="0" fontId="18" fillId="2" borderId="0" xfId="0" applyFont="1" applyFill="1" applyAlignment="1">
      <alignment horizontal="left" vertical="top" wrapText="1"/>
    </xf>
    <xf numFmtId="0" fontId="11" fillId="2" borderId="0" xfId="0" applyFont="1" applyFill="1" applyAlignment="1">
      <alignment horizontal="center" vertical="top"/>
    </xf>
    <xf numFmtId="0" fontId="2" fillId="2" borderId="0" xfId="0" applyFont="1" applyFill="1" applyAlignment="1">
      <alignment horizontal="center" vertical="top"/>
    </xf>
    <xf numFmtId="0" fontId="11" fillId="2" borderId="11" xfId="0" applyFont="1" applyFill="1" applyBorder="1" applyAlignment="1">
      <alignment horizontal="center" vertical="top"/>
    </xf>
    <xf numFmtId="0" fontId="11" fillId="2" borderId="3" xfId="0" applyFont="1" applyFill="1" applyBorder="1" applyAlignment="1">
      <alignment horizontal="center" vertical="top"/>
    </xf>
    <xf numFmtId="0" fontId="11" fillId="2" borderId="12" xfId="0" applyFont="1" applyFill="1" applyBorder="1" applyAlignment="1">
      <alignment horizontal="center" vertical="top"/>
    </xf>
    <xf numFmtId="0" fontId="3" fillId="2" borderId="0" xfId="0" applyFont="1" applyFill="1" applyBorder="1" applyAlignment="1">
      <alignment horizontal="center" vertical="center"/>
    </xf>
    <xf numFmtId="0" fontId="9" fillId="2" borderId="0" xfId="0" applyFont="1" applyFill="1" applyAlignment="1">
      <alignment horizontal="center" vertical="center" wrapText="1"/>
    </xf>
    <xf numFmtId="0" fontId="18" fillId="2" borderId="0" xfId="0" applyFont="1" applyFill="1" applyAlignment="1">
      <alignment vertical="center" wrapText="1"/>
    </xf>
    <xf numFmtId="0" fontId="1" fillId="2" borderId="0" xfId="0" applyFont="1" applyFill="1" applyBorder="1" applyAlignment="1">
      <alignment horizontal="left" vertical="center" wrapText="1"/>
    </xf>
    <xf numFmtId="0" fontId="9" fillId="0" borderId="0" xfId="0" quotePrefix="1" applyFont="1" applyAlignment="1">
      <alignment horizontal="left" vertical="center" wrapText="1"/>
    </xf>
    <xf numFmtId="43" fontId="9" fillId="0" borderId="0" xfId="1" applyFont="1" applyFill="1" applyAlignment="1">
      <alignment horizontal="right"/>
    </xf>
  </cellXfs>
  <cellStyles count="7">
    <cellStyle name="Comma" xfId="1" builtinId="3"/>
    <cellStyle name="Currency" xfId="2" builtinId="4"/>
    <cellStyle name="Hyperlink" xfId="3" builtinId="8"/>
    <cellStyle name="Normal" xfId="0" builtinId="0"/>
    <cellStyle name="Normal 2" xfId="4"/>
    <cellStyle name="Percent" xfId="5" builtinId="5"/>
    <cellStyle name="Percent 2 3" xfId="6"/>
  </cellStyles>
  <dxfs count="0"/>
  <tableStyles count="0" defaultTableStyle="TableStyleMedium9" defaultPivotStyle="PivotStyleLight16"/>
  <colors>
    <mruColors>
      <color rgb="FFFFFFFF"/>
      <color rgb="FFB2B2B2"/>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352425</xdr:colOff>
      <xdr:row>7</xdr:row>
      <xdr:rowOff>142875</xdr:rowOff>
    </xdr:from>
    <xdr:to>
      <xdr:col>6</xdr:col>
      <xdr:colOff>1133475</xdr:colOff>
      <xdr:row>11</xdr:row>
      <xdr:rowOff>57149</xdr:rowOff>
    </xdr:to>
    <xdr:sp macro="" textlink="">
      <xdr:nvSpPr>
        <xdr:cNvPr id="2" name="TextBox 1"/>
        <xdr:cNvSpPr txBox="1"/>
      </xdr:nvSpPr>
      <xdr:spPr>
        <a:xfrm>
          <a:off x="4810125" y="3514725"/>
          <a:ext cx="2000250" cy="819149"/>
        </a:xfrm>
        <a:prstGeom prst="rect">
          <a:avLst/>
        </a:prstGeom>
        <a:solidFill>
          <a:srgbClr val="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a:latin typeface="Arial" pitchFamily="34" charset="0"/>
              <a:cs typeface="Arial" pitchFamily="34" charset="0"/>
            </a:rPr>
            <a:t>Questions?</a:t>
          </a:r>
          <a:r>
            <a:rPr lang="en-US" sz="1000" baseline="0">
              <a:latin typeface="Arial" pitchFamily="34" charset="0"/>
              <a:cs typeface="Arial" pitchFamily="34" charset="0"/>
            </a:rPr>
            <a:t> Please contact</a:t>
          </a:r>
          <a:br>
            <a:rPr lang="en-US" sz="1000" baseline="0">
              <a:latin typeface="Arial" pitchFamily="34" charset="0"/>
              <a:cs typeface="Arial" pitchFamily="34" charset="0"/>
            </a:rPr>
          </a:br>
          <a:r>
            <a:rPr lang="en-US" sz="1000" baseline="0">
              <a:latin typeface="Arial" pitchFamily="34" charset="0"/>
              <a:cs typeface="Arial" pitchFamily="34" charset="0"/>
            </a:rPr>
            <a:t>Best Buy's Investor Relations:</a:t>
          </a:r>
        </a:p>
        <a:p>
          <a:pPr algn="ctr"/>
          <a:r>
            <a:rPr lang="en-US" sz="1000" baseline="0">
              <a:latin typeface="Arial" pitchFamily="34" charset="0"/>
              <a:cs typeface="Arial" pitchFamily="34" charset="0"/>
            </a:rPr>
            <a:t>(866) 758-1457 or</a:t>
          </a:r>
        </a:p>
        <a:p>
          <a:pPr algn="ctr"/>
          <a:r>
            <a:rPr lang="en-US" sz="1000" baseline="0">
              <a:latin typeface="Arial" pitchFamily="34" charset="0"/>
              <a:cs typeface="Arial" pitchFamily="34" charset="0"/>
            </a:rPr>
            <a:t>moneytalk@bestbuy.com</a:t>
          </a:r>
          <a:endParaRPr lang="en-US"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showGridLines="0" tabSelected="1" zoomScaleNormal="100" workbookViewId="0"/>
  </sheetViews>
  <sheetFormatPr defaultRowHeight="14.25" x14ac:dyDescent="0.2"/>
  <cols>
    <col min="1" max="1" width="9" style="1" customWidth="1"/>
    <col min="2" max="2" width="19.85546875" style="1" customWidth="1"/>
    <col min="3" max="3" width="28.85546875" style="1" customWidth="1"/>
    <col min="4" max="6" width="9.140625" style="1"/>
    <col min="7" max="7" width="19.85546875" style="1" customWidth="1"/>
    <col min="8" max="8" width="28.85546875" style="1" customWidth="1"/>
    <col min="9" max="9" width="9.140625" style="1"/>
    <col min="10" max="10" width="0.85546875" style="1" customWidth="1"/>
    <col min="11" max="16384" width="9.140625" style="1"/>
  </cols>
  <sheetData>
    <row r="1" spans="1:10" ht="15" customHeight="1" x14ac:dyDescent="0.2"/>
    <row r="2" spans="1:10" ht="18.75" thickBot="1" x14ac:dyDescent="0.3">
      <c r="A2" s="13" t="s">
        <v>63</v>
      </c>
      <c r="B2" s="13"/>
      <c r="C2" s="13"/>
      <c r="D2" s="13"/>
      <c r="E2" s="13"/>
      <c r="F2" s="13"/>
      <c r="G2" s="13"/>
      <c r="H2" s="13"/>
      <c r="I2" s="13"/>
      <c r="J2" s="13"/>
    </row>
    <row r="3" spans="1:10" ht="136.5" customHeight="1" thickBot="1" x14ac:dyDescent="0.25">
      <c r="A3" s="139" t="s">
        <v>162</v>
      </c>
      <c r="B3" s="140"/>
      <c r="C3" s="140"/>
      <c r="D3" s="140"/>
      <c r="E3" s="140"/>
      <c r="F3" s="140"/>
      <c r="G3" s="140"/>
      <c r="H3" s="140"/>
      <c r="I3" s="140"/>
      <c r="J3" s="2"/>
    </row>
    <row r="4" spans="1:10" ht="15.75" customHeight="1" x14ac:dyDescent="0.2"/>
    <row r="5" spans="1:10" ht="15.75" customHeight="1" x14ac:dyDescent="0.2">
      <c r="A5" s="5"/>
      <c r="B5" s="6"/>
      <c r="C5" s="7"/>
      <c r="D5" s="4"/>
      <c r="E5" s="4"/>
      <c r="F5" s="3"/>
      <c r="G5" s="3"/>
      <c r="H5" s="3"/>
      <c r="I5" s="3"/>
      <c r="J5" s="3"/>
    </row>
    <row r="6" spans="1:10" ht="18.75" thickBot="1" x14ac:dyDescent="0.3">
      <c r="A6" s="13" t="s">
        <v>158</v>
      </c>
      <c r="B6" s="13"/>
      <c r="C6" s="13"/>
      <c r="D6" s="13"/>
      <c r="E6" s="13"/>
      <c r="F6" s="13"/>
      <c r="G6" s="13"/>
      <c r="H6" s="13"/>
      <c r="I6" s="13"/>
      <c r="J6" s="13"/>
    </row>
    <row r="7" spans="1:10" ht="45" customHeight="1" thickBot="1" x14ac:dyDescent="0.25">
      <c r="A7" s="137" t="s">
        <v>159</v>
      </c>
      <c r="B7" s="138"/>
      <c r="C7" s="138"/>
      <c r="D7" s="138"/>
      <c r="E7" s="138"/>
      <c r="F7" s="138"/>
      <c r="G7" s="138"/>
      <c r="H7" s="138"/>
      <c r="I7" s="138"/>
      <c r="J7" s="2"/>
    </row>
    <row r="8" spans="1:10" ht="17.25" customHeight="1" x14ac:dyDescent="0.25">
      <c r="A8" s="8"/>
      <c r="B8" s="9"/>
      <c r="C8" s="9"/>
      <c r="D8" s="9"/>
      <c r="E8" s="9"/>
      <c r="F8" s="9"/>
      <c r="G8" s="9"/>
      <c r="H8" s="9"/>
      <c r="I8" s="9"/>
      <c r="J8" s="9"/>
    </row>
    <row r="9" spans="1:10" ht="18" customHeight="1" x14ac:dyDescent="0.2">
      <c r="A9" s="10" t="s">
        <v>64</v>
      </c>
      <c r="C9" s="10" t="s">
        <v>67</v>
      </c>
      <c r="D9" s="10"/>
      <c r="E9" s="5"/>
      <c r="F9" s="5"/>
      <c r="G9" s="5"/>
      <c r="H9" s="5"/>
      <c r="I9" s="5"/>
    </row>
    <row r="10" spans="1:10" ht="18" customHeight="1" x14ac:dyDescent="0.2">
      <c r="A10" s="10" t="s">
        <v>66</v>
      </c>
      <c r="C10" s="10" t="s">
        <v>143</v>
      </c>
      <c r="D10" s="10"/>
      <c r="E10" s="5"/>
      <c r="F10" s="5"/>
      <c r="G10" s="5"/>
      <c r="H10" s="5"/>
      <c r="I10" s="5"/>
    </row>
    <row r="11" spans="1:10" ht="18" customHeight="1" x14ac:dyDescent="0.2">
      <c r="A11" s="10" t="s">
        <v>65</v>
      </c>
      <c r="D11" s="11"/>
      <c r="E11" s="5"/>
      <c r="F11" s="5"/>
      <c r="G11" s="5"/>
      <c r="H11" s="5"/>
      <c r="I11" s="5"/>
    </row>
    <row r="12" spans="1:10" ht="26.25" customHeight="1" x14ac:dyDescent="0.2">
      <c r="A12" s="136"/>
      <c r="B12" s="136"/>
      <c r="C12" s="136"/>
      <c r="D12" s="136"/>
      <c r="E12" s="136"/>
      <c r="F12" s="136"/>
      <c r="G12" s="136"/>
      <c r="H12" s="136"/>
      <c r="I12" s="136"/>
      <c r="J12" s="12"/>
    </row>
  </sheetData>
  <mergeCells count="3">
    <mergeCell ref="A12:I12"/>
    <mergeCell ref="A7:I7"/>
    <mergeCell ref="A3:I3"/>
  </mergeCells>
  <hyperlinks>
    <hyperlink ref="A9" location="'A - Income Statement'!A1" display="Income Statement"/>
    <hyperlink ref="A10" location="'B - Non-GAAP Reconciliation'!A1" display="Non-GAAP Reconciliations"/>
    <hyperlink ref="C10" location="'E - Balance Sheet'!A1" display="Balance Sheet (FY13 only)"/>
    <hyperlink ref="A11" location="'C - Segment Information'!A1" display="Segment Information"/>
    <hyperlink ref="C9" location="'D - Revenue Category Summary'!A1" display="Revenue Category Summary"/>
  </hyperlinks>
  <printOptions horizontalCentered="1"/>
  <pageMargins left="0.94" right="0.41" top="0.34" bottom="0.17" header="0.3" footer="0.3"/>
  <pageSetup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2"/>
  <sheetViews>
    <sheetView showGridLines="0" topLeftCell="A16" zoomScaleNormal="100" workbookViewId="0">
      <selection activeCell="A43" sqref="A43"/>
    </sheetView>
  </sheetViews>
  <sheetFormatPr defaultRowHeight="15" customHeight="1" x14ac:dyDescent="0.2"/>
  <cols>
    <col min="1" max="1" width="54.5703125" style="14" customWidth="1"/>
    <col min="2" max="11" width="11.7109375" style="14" customWidth="1"/>
    <col min="12" max="16384" width="9.140625" style="14"/>
  </cols>
  <sheetData>
    <row r="1" spans="1:11" ht="15" customHeight="1" x14ac:dyDescent="0.2">
      <c r="A1" s="141" t="s">
        <v>48</v>
      </c>
      <c r="B1" s="141"/>
      <c r="C1" s="141"/>
      <c r="D1" s="141"/>
      <c r="E1" s="141"/>
      <c r="F1" s="141"/>
      <c r="G1" s="141"/>
      <c r="H1" s="141"/>
      <c r="I1" s="141"/>
      <c r="J1" s="141"/>
      <c r="K1" s="141"/>
    </row>
    <row r="2" spans="1:11" ht="15" customHeight="1" x14ac:dyDescent="0.2">
      <c r="A2" s="146" t="s">
        <v>82</v>
      </c>
      <c r="B2" s="146"/>
      <c r="C2" s="146"/>
      <c r="D2" s="146"/>
      <c r="E2" s="146"/>
      <c r="F2" s="146"/>
      <c r="G2" s="146"/>
      <c r="H2" s="146"/>
      <c r="I2" s="146"/>
      <c r="J2" s="146"/>
      <c r="K2" s="146"/>
    </row>
    <row r="3" spans="1:11" ht="15" customHeight="1" x14ac:dyDescent="0.2">
      <c r="A3" s="141" t="s">
        <v>139</v>
      </c>
      <c r="B3" s="141"/>
      <c r="C3" s="141"/>
      <c r="D3" s="141"/>
      <c r="E3" s="141"/>
      <c r="F3" s="141"/>
      <c r="G3" s="141"/>
      <c r="H3" s="141"/>
      <c r="I3" s="141"/>
      <c r="J3" s="141"/>
      <c r="K3" s="141"/>
    </row>
    <row r="4" spans="1:11" ht="15" customHeight="1" x14ac:dyDescent="0.2">
      <c r="A4" s="147" t="s">
        <v>50</v>
      </c>
      <c r="B4" s="147"/>
      <c r="C4" s="147"/>
      <c r="D4" s="147"/>
      <c r="E4" s="147"/>
      <c r="F4" s="147"/>
      <c r="G4" s="147"/>
      <c r="H4" s="147"/>
      <c r="I4" s="147"/>
      <c r="J4" s="147"/>
      <c r="K4" s="147"/>
    </row>
    <row r="5" spans="1:11" ht="15" customHeight="1" x14ac:dyDescent="0.2">
      <c r="A5" s="142" t="s">
        <v>39</v>
      </c>
      <c r="B5" s="142"/>
      <c r="C5" s="142"/>
      <c r="D5" s="142"/>
      <c r="E5" s="142"/>
      <c r="F5" s="142"/>
      <c r="G5" s="142"/>
      <c r="H5" s="142"/>
      <c r="I5" s="142"/>
      <c r="J5" s="142"/>
      <c r="K5" s="142"/>
    </row>
    <row r="6" spans="1:11" ht="15" customHeight="1" x14ac:dyDescent="0.2">
      <c r="A6" s="15"/>
    </row>
    <row r="7" spans="1:11" ht="15" customHeight="1" x14ac:dyDescent="0.2">
      <c r="B7" s="143" t="s">
        <v>38</v>
      </c>
      <c r="C7" s="144"/>
      <c r="D7" s="144"/>
      <c r="E7" s="144"/>
      <c r="F7" s="145"/>
      <c r="G7" s="143" t="s">
        <v>91</v>
      </c>
      <c r="H7" s="144"/>
      <c r="I7" s="144"/>
      <c r="J7" s="144"/>
      <c r="K7" s="145"/>
    </row>
    <row r="8" spans="1:11" s="16" customFormat="1" ht="12.75" x14ac:dyDescent="0.2">
      <c r="B8" s="17" t="s">
        <v>0</v>
      </c>
      <c r="C8" s="18" t="s">
        <v>1</v>
      </c>
      <c r="D8" s="18" t="s">
        <v>2</v>
      </c>
      <c r="E8" s="18" t="s">
        <v>3</v>
      </c>
      <c r="F8" s="19" t="s">
        <v>4</v>
      </c>
      <c r="G8" s="17" t="s">
        <v>0</v>
      </c>
      <c r="H8" s="18" t="s">
        <v>1</v>
      </c>
      <c r="I8" s="18" t="s">
        <v>2</v>
      </c>
      <c r="J8" s="18" t="s">
        <v>3</v>
      </c>
      <c r="K8" s="19" t="s">
        <v>4</v>
      </c>
    </row>
    <row r="9" spans="1:11" ht="15" customHeight="1" x14ac:dyDescent="0.2">
      <c r="B9" s="20">
        <v>40663</v>
      </c>
      <c r="C9" s="21">
        <v>40754</v>
      </c>
      <c r="D9" s="21">
        <v>40845</v>
      </c>
      <c r="E9" s="21">
        <v>40936</v>
      </c>
      <c r="F9" s="22">
        <v>40936</v>
      </c>
      <c r="G9" s="20">
        <v>41034</v>
      </c>
      <c r="H9" s="21">
        <v>41125</v>
      </c>
      <c r="I9" s="21">
        <v>41216</v>
      </c>
      <c r="J9" s="21">
        <v>41307</v>
      </c>
      <c r="K9" s="22">
        <v>41307</v>
      </c>
    </row>
    <row r="10" spans="1:11" ht="15" customHeight="1" x14ac:dyDescent="0.2">
      <c r="B10" s="23"/>
      <c r="C10" s="23"/>
      <c r="D10" s="23"/>
      <c r="E10" s="23"/>
      <c r="F10" s="23"/>
      <c r="G10" s="23"/>
      <c r="H10" s="23"/>
      <c r="I10" s="23"/>
      <c r="J10" s="23"/>
      <c r="K10" s="23"/>
    </row>
    <row r="11" spans="1:11" ht="15" customHeight="1" x14ac:dyDescent="0.2">
      <c r="A11" s="16" t="s">
        <v>5</v>
      </c>
      <c r="B11" s="24">
        <v>10028</v>
      </c>
      <c r="C11" s="25">
        <v>9692</v>
      </c>
      <c r="D11" s="24">
        <v>9891</v>
      </c>
      <c r="E11" s="25">
        <v>15202</v>
      </c>
      <c r="F11" s="25">
        <v>44813</v>
      </c>
      <c r="G11" s="25">
        <v>10373</v>
      </c>
      <c r="H11" s="25">
        <v>9339</v>
      </c>
      <c r="I11" s="25">
        <v>9381</v>
      </c>
      <c r="J11" s="25">
        <v>14952</v>
      </c>
      <c r="K11" s="25">
        <v>44045</v>
      </c>
    </row>
    <row r="12" spans="1:11" ht="15" customHeight="1" x14ac:dyDescent="0.2">
      <c r="A12" s="26" t="s">
        <v>6</v>
      </c>
      <c r="B12" s="27">
        <v>7517</v>
      </c>
      <c r="C12" s="27">
        <v>7265</v>
      </c>
      <c r="D12" s="27">
        <v>7433</v>
      </c>
      <c r="E12" s="27">
        <v>11771</v>
      </c>
      <c r="F12" s="27">
        <v>33986</v>
      </c>
      <c r="G12" s="27">
        <v>7789</v>
      </c>
      <c r="H12" s="27">
        <v>7078</v>
      </c>
      <c r="I12" s="27">
        <v>7153</v>
      </c>
      <c r="J12" s="27">
        <v>11607</v>
      </c>
      <c r="K12" s="27">
        <v>33627</v>
      </c>
    </row>
    <row r="13" spans="1:11" ht="15" customHeight="1" x14ac:dyDescent="0.2">
      <c r="A13" s="26" t="s">
        <v>7</v>
      </c>
      <c r="B13" s="28">
        <v>0</v>
      </c>
      <c r="C13" s="28">
        <v>0</v>
      </c>
      <c r="D13" s="28">
        <v>0</v>
      </c>
      <c r="E13" s="28">
        <v>19</v>
      </c>
      <c r="F13" s="28">
        <v>19</v>
      </c>
      <c r="G13" s="28">
        <v>0</v>
      </c>
      <c r="H13" s="28">
        <v>0</v>
      </c>
      <c r="I13" s="28">
        <v>0</v>
      </c>
      <c r="J13" s="28">
        <v>1</v>
      </c>
      <c r="K13" s="28">
        <v>1</v>
      </c>
    </row>
    <row r="14" spans="1:11" ht="15" customHeight="1" x14ac:dyDescent="0.2">
      <c r="A14" s="16" t="s">
        <v>8</v>
      </c>
      <c r="B14" s="29">
        <f t="shared" ref="B14:K14" si="0">B11-B12-B13</f>
        <v>2511</v>
      </c>
      <c r="C14" s="29">
        <f t="shared" si="0"/>
        <v>2427</v>
      </c>
      <c r="D14" s="29">
        <f t="shared" si="0"/>
        <v>2458</v>
      </c>
      <c r="E14" s="29">
        <f t="shared" si="0"/>
        <v>3412</v>
      </c>
      <c r="F14" s="29">
        <f t="shared" si="0"/>
        <v>10808</v>
      </c>
      <c r="G14" s="29">
        <f t="shared" si="0"/>
        <v>2584</v>
      </c>
      <c r="H14" s="29">
        <f t="shared" si="0"/>
        <v>2261</v>
      </c>
      <c r="I14" s="29">
        <f t="shared" si="0"/>
        <v>2228</v>
      </c>
      <c r="J14" s="29">
        <f t="shared" si="0"/>
        <v>3344</v>
      </c>
      <c r="K14" s="29">
        <f t="shared" si="0"/>
        <v>10417</v>
      </c>
    </row>
    <row r="15" spans="1:11" ht="15" customHeight="1" x14ac:dyDescent="0.2">
      <c r="A15" s="30" t="s">
        <v>9</v>
      </c>
      <c r="B15" s="31">
        <f t="shared" ref="B15:K15" si="1">B14/B11</f>
        <v>0.25039888312724373</v>
      </c>
      <c r="C15" s="31">
        <f t="shared" si="1"/>
        <v>0.25041271151465128</v>
      </c>
      <c r="D15" s="31">
        <f t="shared" si="1"/>
        <v>0.24850874532403194</v>
      </c>
      <c r="E15" s="31">
        <f t="shared" si="1"/>
        <v>0.22444415208525195</v>
      </c>
      <c r="F15" s="31">
        <f t="shared" si="1"/>
        <v>0.24118001472786915</v>
      </c>
      <c r="G15" s="31">
        <f t="shared" si="1"/>
        <v>0.24910826183360649</v>
      </c>
      <c r="H15" s="31">
        <f t="shared" si="1"/>
        <v>0.2421030088874612</v>
      </c>
      <c r="I15" s="31">
        <f t="shared" si="1"/>
        <v>0.23750133248054578</v>
      </c>
      <c r="J15" s="31">
        <f t="shared" si="1"/>
        <v>0.22364901016586411</v>
      </c>
      <c r="K15" s="31">
        <f t="shared" si="1"/>
        <v>0.23650811669883073</v>
      </c>
    </row>
    <row r="16" spans="1:11" ht="15" customHeight="1" x14ac:dyDescent="0.2">
      <c r="A16" s="16" t="s">
        <v>10</v>
      </c>
      <c r="B16" s="29">
        <v>2100</v>
      </c>
      <c r="C16" s="29">
        <v>2119</v>
      </c>
      <c r="D16" s="29">
        <v>2119</v>
      </c>
      <c r="E16" s="29">
        <v>2348</v>
      </c>
      <c r="F16" s="29">
        <v>8686</v>
      </c>
      <c r="G16" s="29">
        <v>2193</v>
      </c>
      <c r="H16" s="29">
        <v>2082</v>
      </c>
      <c r="I16" s="29">
        <v>2192</v>
      </c>
      <c r="J16" s="29">
        <v>2536</v>
      </c>
      <c r="K16" s="29">
        <v>9003</v>
      </c>
    </row>
    <row r="17" spans="1:29" ht="15" customHeight="1" x14ac:dyDescent="0.2">
      <c r="A17" s="30" t="s">
        <v>11</v>
      </c>
      <c r="B17" s="31">
        <f t="shared" ref="B17:K17" si="2">B16/B11</f>
        <v>0.20941364180295174</v>
      </c>
      <c r="C17" s="31">
        <f t="shared" si="2"/>
        <v>0.21863392488650432</v>
      </c>
      <c r="D17" s="31">
        <f t="shared" si="2"/>
        <v>0.21423516327974926</v>
      </c>
      <c r="E17" s="31">
        <f t="shared" si="2"/>
        <v>0.1544533613998158</v>
      </c>
      <c r="F17" s="31">
        <f t="shared" si="2"/>
        <v>0.19382768393100216</v>
      </c>
      <c r="G17" s="31">
        <f t="shared" si="2"/>
        <v>0.21141424852983709</v>
      </c>
      <c r="H17" s="31">
        <f t="shared" si="2"/>
        <v>0.22293607452618053</v>
      </c>
      <c r="I17" s="31">
        <f t="shared" si="2"/>
        <v>0.23366378850868777</v>
      </c>
      <c r="J17" s="31">
        <f t="shared" si="2"/>
        <v>0.16960941680042804</v>
      </c>
      <c r="K17" s="31">
        <f t="shared" si="2"/>
        <v>0.20440458621864002</v>
      </c>
    </row>
    <row r="18" spans="1:29" ht="15" customHeight="1" x14ac:dyDescent="0.2">
      <c r="A18" s="26" t="s">
        <v>40</v>
      </c>
      <c r="B18" s="27">
        <v>0</v>
      </c>
      <c r="C18" s="27">
        <v>0</v>
      </c>
      <c r="D18" s="27">
        <v>0</v>
      </c>
      <c r="E18" s="27">
        <v>0</v>
      </c>
      <c r="F18" s="27">
        <v>0</v>
      </c>
      <c r="G18" s="27">
        <v>0</v>
      </c>
      <c r="H18" s="27">
        <v>0</v>
      </c>
      <c r="I18" s="27">
        <v>0</v>
      </c>
      <c r="J18" s="27">
        <v>822</v>
      </c>
      <c r="K18" s="27">
        <v>822</v>
      </c>
    </row>
    <row r="19" spans="1:29" ht="15" customHeight="1" x14ac:dyDescent="0.2">
      <c r="A19" s="26" t="s">
        <v>12</v>
      </c>
      <c r="B19" s="28">
        <v>4</v>
      </c>
      <c r="C19" s="28">
        <v>0</v>
      </c>
      <c r="D19" s="28">
        <v>0</v>
      </c>
      <c r="E19" s="28">
        <v>23</v>
      </c>
      <c r="F19" s="28">
        <v>27</v>
      </c>
      <c r="G19" s="28">
        <v>127</v>
      </c>
      <c r="H19" s="28">
        <v>91</v>
      </c>
      <c r="I19" s="28">
        <v>34</v>
      </c>
      <c r="J19" s="28">
        <v>168</v>
      </c>
      <c r="K19" s="28">
        <v>420</v>
      </c>
    </row>
    <row r="20" spans="1:29" ht="15" customHeight="1" x14ac:dyDescent="0.2">
      <c r="A20" s="16" t="s">
        <v>72</v>
      </c>
      <c r="B20" s="29">
        <f t="shared" ref="B20:K20" si="3">B14-B16-B18-B19</f>
        <v>407</v>
      </c>
      <c r="C20" s="29">
        <f t="shared" si="3"/>
        <v>308</v>
      </c>
      <c r="D20" s="29">
        <f t="shared" si="3"/>
        <v>339</v>
      </c>
      <c r="E20" s="29">
        <f t="shared" si="3"/>
        <v>1041</v>
      </c>
      <c r="F20" s="29">
        <f t="shared" si="3"/>
        <v>2095</v>
      </c>
      <c r="G20" s="29">
        <f t="shared" si="3"/>
        <v>264</v>
      </c>
      <c r="H20" s="29">
        <f t="shared" si="3"/>
        <v>88</v>
      </c>
      <c r="I20" s="29">
        <f t="shared" si="3"/>
        <v>2</v>
      </c>
      <c r="J20" s="29">
        <f t="shared" si="3"/>
        <v>-182</v>
      </c>
      <c r="K20" s="29">
        <f t="shared" si="3"/>
        <v>172</v>
      </c>
    </row>
    <row r="21" spans="1:29" ht="15" customHeight="1" x14ac:dyDescent="0.2">
      <c r="A21" s="30" t="s">
        <v>83</v>
      </c>
      <c r="B21" s="31">
        <f t="shared" ref="B21:K21" si="4">B20/B11</f>
        <v>4.0586358197048263E-2</v>
      </c>
      <c r="C21" s="31">
        <f t="shared" si="4"/>
        <v>3.1778786628146927E-2</v>
      </c>
      <c r="D21" s="31">
        <f t="shared" si="4"/>
        <v>3.4273582044282679E-2</v>
      </c>
      <c r="E21" s="31">
        <f t="shared" si="4"/>
        <v>6.8477831864228386E-2</v>
      </c>
      <c r="F21" s="31">
        <f t="shared" si="4"/>
        <v>4.6749827059112313E-2</v>
      </c>
      <c r="G21" s="31">
        <f t="shared" si="4"/>
        <v>2.5450689289501591E-2</v>
      </c>
      <c r="H21" s="31">
        <f t="shared" si="4"/>
        <v>9.4228504122497048E-3</v>
      </c>
      <c r="I21" s="31">
        <f t="shared" si="4"/>
        <v>2.1319688732544505E-4</v>
      </c>
      <c r="J21" s="31">
        <f t="shared" si="4"/>
        <v>-1.2172284644194757E-2</v>
      </c>
      <c r="K21" s="31">
        <f t="shared" si="4"/>
        <v>3.9050970598251788E-3</v>
      </c>
    </row>
    <row r="22" spans="1:29" ht="15" customHeight="1" x14ac:dyDescent="0.2">
      <c r="A22" s="16" t="s">
        <v>14</v>
      </c>
      <c r="B22" s="32"/>
      <c r="C22" s="32"/>
      <c r="D22" s="32"/>
      <c r="E22" s="32"/>
      <c r="F22" s="32"/>
      <c r="G22" s="32"/>
      <c r="H22" s="32"/>
      <c r="I22" s="32"/>
      <c r="J22" s="32"/>
      <c r="K22" s="32"/>
    </row>
    <row r="23" spans="1:29" ht="15" customHeight="1" x14ac:dyDescent="0.2">
      <c r="A23" s="33" t="s">
        <v>15</v>
      </c>
      <c r="B23" s="29">
        <v>0</v>
      </c>
      <c r="C23" s="27">
        <v>0</v>
      </c>
      <c r="D23" s="27">
        <v>0</v>
      </c>
      <c r="E23" s="27">
        <v>55</v>
      </c>
      <c r="F23" s="27">
        <v>55</v>
      </c>
      <c r="G23" s="27">
        <v>0</v>
      </c>
      <c r="H23" s="27">
        <v>0</v>
      </c>
      <c r="I23" s="27">
        <v>0</v>
      </c>
      <c r="J23" s="27">
        <v>0</v>
      </c>
      <c r="K23" s="27">
        <v>0</v>
      </c>
    </row>
    <row r="24" spans="1:29" ht="15" customHeight="1" x14ac:dyDescent="0.2">
      <c r="A24" s="33" t="s">
        <v>16</v>
      </c>
      <c r="B24" s="29">
        <v>13</v>
      </c>
      <c r="C24" s="29">
        <v>4</v>
      </c>
      <c r="D24" s="29">
        <v>-3</v>
      </c>
      <c r="E24" s="29">
        <v>18</v>
      </c>
      <c r="F24" s="29">
        <v>32</v>
      </c>
      <c r="G24" s="29">
        <v>3</v>
      </c>
      <c r="H24" s="107">
        <v>2</v>
      </c>
      <c r="I24" s="29">
        <v>10</v>
      </c>
      <c r="J24" s="29">
        <v>3</v>
      </c>
      <c r="K24" s="29">
        <v>18</v>
      </c>
    </row>
    <row r="25" spans="1:29" ht="15" customHeight="1" x14ac:dyDescent="0.2">
      <c r="A25" s="33" t="s">
        <v>17</v>
      </c>
      <c r="B25" s="34">
        <v>-23</v>
      </c>
      <c r="C25" s="34">
        <v>-27</v>
      </c>
      <c r="D25" s="34">
        <v>-29</v>
      </c>
      <c r="E25" s="34">
        <v>-28</v>
      </c>
      <c r="F25" s="34">
        <v>-107</v>
      </c>
      <c r="G25" s="34">
        <v>-28</v>
      </c>
      <c r="H25" s="34">
        <v>-26</v>
      </c>
      <c r="I25" s="34">
        <v>-27</v>
      </c>
      <c r="J25" s="34">
        <v>-28</v>
      </c>
      <c r="K25" s="34">
        <v>-109</v>
      </c>
    </row>
    <row r="26" spans="1:29" ht="15" customHeight="1" x14ac:dyDescent="0.2">
      <c r="A26" s="14" t="s">
        <v>84</v>
      </c>
      <c r="B26" s="107">
        <f t="shared" ref="B26:K26" si="5">B20+B23+B24+B25</f>
        <v>397</v>
      </c>
      <c r="C26" s="107">
        <f t="shared" si="5"/>
        <v>285</v>
      </c>
      <c r="D26" s="107">
        <f t="shared" si="5"/>
        <v>307</v>
      </c>
      <c r="E26" s="107">
        <f t="shared" si="5"/>
        <v>1086</v>
      </c>
      <c r="F26" s="107">
        <f t="shared" si="5"/>
        <v>2075</v>
      </c>
      <c r="G26" s="107">
        <f t="shared" si="5"/>
        <v>239</v>
      </c>
      <c r="H26" s="107">
        <f t="shared" si="5"/>
        <v>64</v>
      </c>
      <c r="I26" s="107">
        <f t="shared" si="5"/>
        <v>-15</v>
      </c>
      <c r="J26" s="107">
        <f t="shared" si="5"/>
        <v>-207</v>
      </c>
      <c r="K26" s="107">
        <f t="shared" si="5"/>
        <v>81</v>
      </c>
      <c r="L26" s="84"/>
    </row>
    <row r="27" spans="1:29" s="106" customFormat="1" ht="15" customHeight="1" x14ac:dyDescent="0.2">
      <c r="A27" s="113" t="s">
        <v>144</v>
      </c>
      <c r="B27" s="107">
        <v>144</v>
      </c>
      <c r="C27" s="107">
        <v>105</v>
      </c>
      <c r="D27" s="107">
        <v>115</v>
      </c>
      <c r="E27" s="107">
        <v>364</v>
      </c>
      <c r="F27" s="107">
        <v>728</v>
      </c>
      <c r="G27" s="107">
        <v>70</v>
      </c>
      <c r="H27" s="107">
        <v>33</v>
      </c>
      <c r="I27" s="107">
        <v>-6</v>
      </c>
      <c r="J27" s="107">
        <v>253</v>
      </c>
      <c r="K27" s="107">
        <v>350</v>
      </c>
      <c r="L27" s="84"/>
      <c r="M27" s="84"/>
      <c r="N27" s="84"/>
      <c r="O27" s="84"/>
      <c r="P27" s="84"/>
      <c r="Q27" s="84"/>
      <c r="R27" s="84"/>
      <c r="S27" s="84"/>
      <c r="T27" s="84"/>
      <c r="U27" s="84"/>
      <c r="V27" s="84"/>
      <c r="W27" s="84"/>
      <c r="X27" s="84"/>
      <c r="Y27" s="84"/>
      <c r="Z27" s="84"/>
      <c r="AA27" s="84"/>
      <c r="AB27" s="84"/>
      <c r="AC27" s="84"/>
    </row>
    <row r="28" spans="1:29" s="106" customFormat="1" ht="15" customHeight="1" x14ac:dyDescent="0.2">
      <c r="A28" s="116" t="s">
        <v>18</v>
      </c>
      <c r="B28" s="79">
        <v>0.36099999999999999</v>
      </c>
      <c r="C28" s="79">
        <v>0.37</v>
      </c>
      <c r="D28" s="79">
        <v>0.373</v>
      </c>
      <c r="E28" s="79">
        <v>0.33500000000000002</v>
      </c>
      <c r="F28" s="79">
        <v>0.35099999999999998</v>
      </c>
      <c r="G28" s="79">
        <v>0.29099999999999998</v>
      </c>
      <c r="H28" s="79">
        <v>0.51700000000000002</v>
      </c>
      <c r="I28" s="79">
        <v>0.42899999999999999</v>
      </c>
      <c r="J28" s="133">
        <v>-122.4</v>
      </c>
      <c r="K28" s="79">
        <v>4.2830000000000004</v>
      </c>
      <c r="L28" s="84"/>
      <c r="M28" s="84"/>
      <c r="N28" s="84"/>
      <c r="O28" s="84"/>
      <c r="P28" s="84"/>
      <c r="Q28" s="84"/>
      <c r="R28" s="84"/>
      <c r="S28" s="84"/>
      <c r="T28" s="84"/>
      <c r="U28" s="84"/>
      <c r="V28" s="84"/>
      <c r="W28" s="84"/>
      <c r="X28" s="84"/>
      <c r="Y28" s="84"/>
      <c r="Z28" s="84"/>
      <c r="AA28" s="84"/>
      <c r="AB28" s="84"/>
      <c r="AC28" s="84"/>
    </row>
    <row r="29" spans="1:29" s="106" customFormat="1" ht="15" customHeight="1" x14ac:dyDescent="0.2">
      <c r="A29" s="113" t="s">
        <v>85</v>
      </c>
      <c r="B29" s="115">
        <f t="shared" ref="B29:K29" si="6">B26-B27</f>
        <v>253</v>
      </c>
      <c r="C29" s="115">
        <f t="shared" si="6"/>
        <v>180</v>
      </c>
      <c r="D29" s="115">
        <f t="shared" si="6"/>
        <v>192</v>
      </c>
      <c r="E29" s="115">
        <f t="shared" si="6"/>
        <v>722</v>
      </c>
      <c r="F29" s="115">
        <f t="shared" si="6"/>
        <v>1347</v>
      </c>
      <c r="G29" s="115">
        <f t="shared" si="6"/>
        <v>169</v>
      </c>
      <c r="H29" s="115">
        <f t="shared" si="6"/>
        <v>31</v>
      </c>
      <c r="I29" s="115">
        <f t="shared" si="6"/>
        <v>-9</v>
      </c>
      <c r="J29" s="115">
        <f t="shared" si="6"/>
        <v>-460</v>
      </c>
      <c r="K29" s="115">
        <f t="shared" si="6"/>
        <v>-269</v>
      </c>
      <c r="L29" s="84"/>
      <c r="M29" s="84"/>
      <c r="N29" s="84"/>
      <c r="O29" s="84"/>
      <c r="P29" s="84"/>
      <c r="Q29" s="84"/>
      <c r="R29" s="84"/>
      <c r="S29" s="84"/>
      <c r="T29" s="84"/>
      <c r="U29" s="84"/>
      <c r="V29" s="84"/>
      <c r="W29" s="84"/>
      <c r="X29" s="84"/>
      <c r="Y29" s="84"/>
      <c r="Z29" s="84"/>
      <c r="AA29" s="84"/>
      <c r="AB29" s="84"/>
      <c r="AC29" s="84"/>
    </row>
    <row r="30" spans="1:29" s="106" customFormat="1" ht="15" customHeight="1" x14ac:dyDescent="0.2">
      <c r="A30" s="113" t="s">
        <v>113</v>
      </c>
      <c r="B30" s="108">
        <v>-14</v>
      </c>
      <c r="C30" s="108">
        <v>-69</v>
      </c>
      <c r="D30" s="108">
        <v>-18</v>
      </c>
      <c r="E30" s="108">
        <v>-1315</v>
      </c>
      <c r="F30" s="108">
        <v>-1416</v>
      </c>
      <c r="G30" s="108">
        <v>-17</v>
      </c>
      <c r="H30" s="108">
        <v>-38</v>
      </c>
      <c r="I30" s="108">
        <v>10</v>
      </c>
      <c r="J30" s="108">
        <v>81</v>
      </c>
      <c r="K30" s="108">
        <v>36</v>
      </c>
      <c r="L30" s="84"/>
      <c r="M30" s="84"/>
      <c r="N30" s="84"/>
      <c r="O30" s="84"/>
      <c r="P30" s="84"/>
      <c r="Q30" s="84"/>
      <c r="R30" s="84"/>
      <c r="S30" s="84"/>
      <c r="T30" s="84"/>
      <c r="U30" s="84"/>
      <c r="V30" s="84"/>
      <c r="W30" s="84"/>
      <c r="X30" s="84"/>
      <c r="Y30" s="84"/>
      <c r="Z30" s="84"/>
      <c r="AA30" s="84"/>
      <c r="AB30" s="84"/>
      <c r="AC30" s="84"/>
    </row>
    <row r="31" spans="1:29" s="106" customFormat="1" ht="15" customHeight="1" x14ac:dyDescent="0.2">
      <c r="A31" s="113" t="s">
        <v>86</v>
      </c>
      <c r="B31" s="107">
        <f t="shared" ref="B31:K31" si="7">B29+B30</f>
        <v>239</v>
      </c>
      <c r="C31" s="107">
        <f t="shared" si="7"/>
        <v>111</v>
      </c>
      <c r="D31" s="107">
        <f t="shared" si="7"/>
        <v>174</v>
      </c>
      <c r="E31" s="107">
        <f t="shared" si="7"/>
        <v>-593</v>
      </c>
      <c r="F31" s="107">
        <f t="shared" si="7"/>
        <v>-69</v>
      </c>
      <c r="G31" s="107">
        <f t="shared" si="7"/>
        <v>152</v>
      </c>
      <c r="H31" s="107">
        <f t="shared" si="7"/>
        <v>-7</v>
      </c>
      <c r="I31" s="107">
        <f t="shared" si="7"/>
        <v>1</v>
      </c>
      <c r="J31" s="107">
        <f t="shared" si="7"/>
        <v>-379</v>
      </c>
      <c r="K31" s="107">
        <f t="shared" si="7"/>
        <v>-233</v>
      </c>
      <c r="L31" s="84"/>
      <c r="M31" s="84"/>
      <c r="N31" s="84"/>
      <c r="O31" s="84"/>
      <c r="P31" s="84"/>
      <c r="Q31" s="84"/>
      <c r="R31" s="84"/>
      <c r="S31" s="84"/>
      <c r="T31" s="84"/>
      <c r="U31" s="84"/>
      <c r="V31" s="84"/>
      <c r="W31" s="84"/>
      <c r="X31" s="84"/>
      <c r="Y31" s="84"/>
      <c r="Z31" s="84"/>
      <c r="AA31" s="84"/>
      <c r="AB31" s="84"/>
      <c r="AC31" s="84"/>
    </row>
    <row r="32" spans="1:29" s="106" customFormat="1" ht="25.5" customHeight="1" x14ac:dyDescent="0.2">
      <c r="A32" s="114" t="s">
        <v>87</v>
      </c>
      <c r="B32" s="107">
        <v>-1</v>
      </c>
      <c r="C32" s="107">
        <v>-1</v>
      </c>
      <c r="D32" s="107">
        <v>0</v>
      </c>
      <c r="E32" s="107">
        <v>-1</v>
      </c>
      <c r="F32" s="107">
        <v>-3</v>
      </c>
      <c r="G32" s="107">
        <v>0</v>
      </c>
      <c r="H32" s="107">
        <v>0</v>
      </c>
      <c r="I32" s="107">
        <v>0</v>
      </c>
      <c r="J32" s="107">
        <v>-1</v>
      </c>
      <c r="K32" s="107">
        <v>-1</v>
      </c>
      <c r="L32" s="84"/>
      <c r="M32" s="84"/>
      <c r="N32" s="84"/>
      <c r="O32" s="84"/>
      <c r="P32" s="84"/>
      <c r="Q32" s="84"/>
      <c r="R32" s="84"/>
      <c r="S32" s="84"/>
      <c r="T32" s="84"/>
      <c r="U32" s="84"/>
      <c r="V32" s="84"/>
      <c r="W32" s="84"/>
      <c r="X32" s="84"/>
      <c r="Y32" s="84"/>
      <c r="Z32" s="84"/>
      <c r="AA32" s="84"/>
      <c r="AB32" s="84"/>
      <c r="AC32" s="84"/>
    </row>
    <row r="33" spans="1:29" s="106" customFormat="1" ht="25.5" customHeight="1" x14ac:dyDescent="0.2">
      <c r="A33" s="114" t="s">
        <v>145</v>
      </c>
      <c r="B33" s="107">
        <v>-26</v>
      </c>
      <c r="C33" s="107">
        <v>18</v>
      </c>
      <c r="D33" s="107">
        <v>-18</v>
      </c>
      <c r="E33" s="107">
        <v>-1225</v>
      </c>
      <c r="F33" s="107">
        <v>-1251</v>
      </c>
      <c r="G33" s="107">
        <v>6</v>
      </c>
      <c r="H33" s="107">
        <v>19</v>
      </c>
      <c r="I33" s="107">
        <v>-11</v>
      </c>
      <c r="J33" s="107">
        <v>-29</v>
      </c>
      <c r="K33" s="107">
        <v>-15</v>
      </c>
      <c r="L33" s="84"/>
      <c r="M33" s="84"/>
      <c r="N33" s="84"/>
      <c r="O33" s="84"/>
      <c r="P33" s="84"/>
      <c r="Q33" s="84"/>
      <c r="R33" s="84"/>
      <c r="S33" s="84"/>
      <c r="T33" s="84"/>
      <c r="U33" s="84"/>
      <c r="V33" s="84"/>
      <c r="W33" s="84"/>
      <c r="X33" s="84"/>
      <c r="Y33" s="84"/>
      <c r="Z33" s="84"/>
      <c r="AA33" s="84"/>
      <c r="AB33" s="84"/>
      <c r="AC33" s="84"/>
    </row>
    <row r="34" spans="1:29" s="106" customFormat="1" ht="15" customHeight="1" thickBot="1" x14ac:dyDescent="0.25">
      <c r="A34" s="113" t="s">
        <v>88</v>
      </c>
      <c r="B34" s="109">
        <f t="shared" ref="B34:K34" si="8">B31+B32+B33</f>
        <v>212</v>
      </c>
      <c r="C34" s="109">
        <f t="shared" si="8"/>
        <v>128</v>
      </c>
      <c r="D34" s="109">
        <f t="shared" si="8"/>
        <v>156</v>
      </c>
      <c r="E34" s="109">
        <f t="shared" si="8"/>
        <v>-1819</v>
      </c>
      <c r="F34" s="109">
        <f t="shared" si="8"/>
        <v>-1323</v>
      </c>
      <c r="G34" s="109">
        <f t="shared" si="8"/>
        <v>158</v>
      </c>
      <c r="H34" s="109">
        <f t="shared" si="8"/>
        <v>12</v>
      </c>
      <c r="I34" s="109">
        <f t="shared" si="8"/>
        <v>-10</v>
      </c>
      <c r="J34" s="109">
        <f t="shared" si="8"/>
        <v>-409</v>
      </c>
      <c r="K34" s="109">
        <f t="shared" si="8"/>
        <v>-249</v>
      </c>
      <c r="L34" s="84"/>
      <c r="M34" s="84"/>
      <c r="N34" s="84"/>
      <c r="O34" s="84"/>
      <c r="P34" s="84"/>
      <c r="Q34" s="84"/>
      <c r="R34" s="84"/>
      <c r="S34" s="84"/>
      <c r="T34" s="84"/>
      <c r="U34" s="84"/>
      <c r="V34" s="84"/>
      <c r="W34" s="84"/>
      <c r="X34" s="84"/>
      <c r="Y34" s="84"/>
      <c r="Z34" s="84"/>
      <c r="AA34" s="84"/>
      <c r="AB34" s="84"/>
      <c r="AC34" s="84"/>
    </row>
    <row r="35" spans="1:29" s="106" customFormat="1" ht="15" customHeight="1" thickTop="1" x14ac:dyDescent="0.2">
      <c r="A35" s="113"/>
      <c r="B35" s="107"/>
      <c r="C35" s="107"/>
      <c r="D35" s="107"/>
      <c r="E35" s="107"/>
      <c r="F35" s="107"/>
      <c r="G35" s="107"/>
      <c r="H35" s="107"/>
      <c r="I35" s="107"/>
      <c r="J35" s="107"/>
      <c r="K35" s="107"/>
      <c r="L35" s="84"/>
      <c r="M35" s="84"/>
      <c r="N35" s="84"/>
      <c r="O35" s="84"/>
      <c r="P35" s="84"/>
      <c r="Q35" s="84"/>
      <c r="R35" s="84"/>
      <c r="S35" s="84"/>
      <c r="T35" s="84"/>
      <c r="U35" s="84"/>
      <c r="V35" s="84"/>
      <c r="W35" s="84"/>
      <c r="X35" s="84"/>
      <c r="Y35" s="84"/>
      <c r="Z35" s="84"/>
      <c r="AA35" s="84"/>
      <c r="AB35" s="84"/>
      <c r="AC35" s="84"/>
    </row>
    <row r="36" spans="1:29" s="106" customFormat="1" ht="15" customHeight="1" x14ac:dyDescent="0.2">
      <c r="A36" s="84" t="s">
        <v>19</v>
      </c>
      <c r="B36" s="84"/>
      <c r="C36" s="84"/>
      <c r="D36" s="84"/>
      <c r="E36" s="110"/>
      <c r="F36" s="110"/>
      <c r="G36" s="110"/>
      <c r="H36" s="110"/>
      <c r="I36" s="110"/>
      <c r="J36" s="110"/>
      <c r="K36" s="110"/>
      <c r="L36" s="84"/>
      <c r="M36" s="84"/>
      <c r="N36" s="84"/>
      <c r="O36" s="84"/>
      <c r="P36" s="84"/>
      <c r="Q36" s="84"/>
      <c r="R36" s="84"/>
      <c r="S36" s="84"/>
      <c r="T36" s="84"/>
      <c r="U36" s="84"/>
      <c r="V36" s="84"/>
      <c r="W36" s="84"/>
      <c r="X36" s="84"/>
      <c r="Y36" s="84"/>
      <c r="Z36" s="84"/>
      <c r="AA36" s="84"/>
      <c r="AB36" s="84"/>
      <c r="AC36" s="84"/>
    </row>
    <row r="37" spans="1:29" s="106" customFormat="1" ht="15" customHeight="1" x14ac:dyDescent="0.2">
      <c r="A37" s="114" t="s">
        <v>20</v>
      </c>
      <c r="B37" s="111">
        <v>0.64</v>
      </c>
      <c r="C37" s="111">
        <v>0.48</v>
      </c>
      <c r="D37" s="111">
        <v>0.53</v>
      </c>
      <c r="E37" s="111">
        <v>2.0499999999999998</v>
      </c>
      <c r="F37" s="111">
        <v>3.63</v>
      </c>
      <c r="G37" s="111">
        <v>0.49</v>
      </c>
      <c r="H37" s="111">
        <v>0.09</v>
      </c>
      <c r="I37" s="111">
        <v>-0.03</v>
      </c>
      <c r="J37" s="111">
        <v>-1.36</v>
      </c>
      <c r="K37" s="111">
        <v>-0.79</v>
      </c>
      <c r="L37" s="84"/>
      <c r="M37" s="84"/>
      <c r="N37" s="84"/>
      <c r="O37" s="84"/>
      <c r="P37" s="84"/>
      <c r="Q37" s="84"/>
      <c r="R37" s="84"/>
      <c r="S37" s="84"/>
      <c r="T37" s="84"/>
      <c r="U37" s="84"/>
      <c r="V37" s="84"/>
      <c r="W37" s="84"/>
      <c r="X37" s="84"/>
      <c r="Y37" s="84"/>
      <c r="Z37" s="84"/>
      <c r="AA37" s="84"/>
      <c r="AB37" s="84"/>
      <c r="AC37" s="84"/>
    </row>
    <row r="38" spans="1:29" s="106" customFormat="1" ht="15" customHeight="1" x14ac:dyDescent="0.2">
      <c r="A38" s="114" t="s">
        <v>21</v>
      </c>
      <c r="B38" s="161">
        <v>-0.1</v>
      </c>
      <c r="C38" s="161">
        <v>-0.14000000000000001</v>
      </c>
      <c r="D38" s="161">
        <v>-0.1</v>
      </c>
      <c r="E38" s="161">
        <v>-7.22</v>
      </c>
      <c r="F38" s="161">
        <v>-7.2</v>
      </c>
      <c r="G38" s="161">
        <v>-0.03</v>
      </c>
      <c r="H38" s="161">
        <v>-0.05</v>
      </c>
      <c r="I38" s="161">
        <v>0</v>
      </c>
      <c r="J38" s="161">
        <v>0.15</v>
      </c>
      <c r="K38" s="161">
        <v>0.06</v>
      </c>
      <c r="L38" s="84"/>
      <c r="M38" s="84"/>
      <c r="N38" s="84"/>
      <c r="O38" s="84"/>
      <c r="P38" s="84"/>
      <c r="Q38" s="84"/>
      <c r="R38" s="84"/>
      <c r="S38" s="84"/>
      <c r="T38" s="84"/>
      <c r="U38" s="84"/>
      <c r="V38" s="84"/>
      <c r="W38" s="84"/>
      <c r="X38" s="84"/>
      <c r="Y38" s="84"/>
      <c r="Z38" s="84"/>
      <c r="AA38" s="84"/>
      <c r="AB38" s="84"/>
      <c r="AC38" s="84"/>
    </row>
    <row r="39" spans="1:29" s="106" customFormat="1" ht="15" customHeight="1" thickBot="1" x14ac:dyDescent="0.25">
      <c r="A39" s="114" t="s">
        <v>146</v>
      </c>
      <c r="B39" s="112">
        <f t="shared" ref="B39:K39" si="9">SUM(B37:B38)</f>
        <v>0.54</v>
      </c>
      <c r="C39" s="112">
        <f t="shared" si="9"/>
        <v>0.33999999999999997</v>
      </c>
      <c r="D39" s="112">
        <f t="shared" si="9"/>
        <v>0.43000000000000005</v>
      </c>
      <c r="E39" s="112">
        <f t="shared" si="9"/>
        <v>-5.17</v>
      </c>
      <c r="F39" s="112">
        <f t="shared" si="9"/>
        <v>-3.5700000000000003</v>
      </c>
      <c r="G39" s="112">
        <f t="shared" si="9"/>
        <v>0.45999999999999996</v>
      </c>
      <c r="H39" s="112">
        <f t="shared" si="9"/>
        <v>3.9999999999999994E-2</v>
      </c>
      <c r="I39" s="112">
        <f t="shared" si="9"/>
        <v>-0.03</v>
      </c>
      <c r="J39" s="112">
        <f t="shared" si="9"/>
        <v>-1.2100000000000002</v>
      </c>
      <c r="K39" s="112">
        <f t="shared" si="9"/>
        <v>-0.73</v>
      </c>
      <c r="L39" s="84"/>
      <c r="M39" s="84"/>
      <c r="N39" s="84"/>
      <c r="O39" s="84"/>
      <c r="P39" s="84"/>
      <c r="Q39" s="84"/>
      <c r="R39" s="84"/>
      <c r="S39" s="84"/>
      <c r="T39" s="84"/>
      <c r="U39" s="84"/>
      <c r="V39" s="84"/>
      <c r="W39" s="84"/>
      <c r="X39" s="84"/>
      <c r="Y39" s="84"/>
      <c r="Z39" s="84"/>
      <c r="AA39" s="84"/>
      <c r="AB39" s="84"/>
      <c r="AC39" s="84"/>
    </row>
    <row r="40" spans="1:29" s="106" customFormat="1" ht="15" customHeight="1" thickTop="1" x14ac:dyDescent="0.2">
      <c r="A40" s="113"/>
      <c r="B40" s="111"/>
      <c r="C40" s="111"/>
      <c r="D40" s="111"/>
      <c r="E40" s="111"/>
      <c r="F40" s="111"/>
      <c r="G40" s="111"/>
      <c r="H40" s="111"/>
      <c r="I40" s="111"/>
      <c r="J40" s="111"/>
      <c r="K40" s="111"/>
      <c r="L40" s="84"/>
      <c r="M40" s="84"/>
      <c r="N40" s="84"/>
      <c r="O40" s="84"/>
      <c r="P40" s="84"/>
      <c r="Q40" s="84"/>
      <c r="R40" s="84"/>
      <c r="S40" s="84"/>
      <c r="T40" s="84"/>
      <c r="U40" s="84"/>
      <c r="V40" s="84"/>
      <c r="W40" s="84"/>
      <c r="X40" s="84"/>
      <c r="Y40" s="84"/>
      <c r="Z40" s="84"/>
      <c r="AA40" s="84"/>
      <c r="AB40" s="84"/>
      <c r="AC40" s="84"/>
    </row>
    <row r="41" spans="1:29" s="106" customFormat="1" ht="15" customHeight="1" x14ac:dyDescent="0.2">
      <c r="A41" s="84" t="s">
        <v>22</v>
      </c>
      <c r="B41" s="84"/>
      <c r="C41" s="84"/>
      <c r="D41" s="84"/>
      <c r="E41" s="110"/>
      <c r="F41" s="110"/>
      <c r="G41" s="110"/>
      <c r="H41" s="110"/>
      <c r="I41" s="110"/>
      <c r="J41" s="110"/>
      <c r="K41" s="110"/>
      <c r="L41" s="84"/>
      <c r="M41" s="84"/>
      <c r="N41" s="84"/>
      <c r="O41" s="84"/>
      <c r="P41" s="84"/>
      <c r="Q41" s="84"/>
      <c r="R41" s="84"/>
      <c r="S41" s="84"/>
      <c r="T41" s="84"/>
      <c r="U41" s="84"/>
      <c r="V41" s="84"/>
      <c r="W41" s="84"/>
      <c r="X41" s="84"/>
      <c r="Y41" s="84"/>
      <c r="Z41" s="84"/>
      <c r="AA41" s="84"/>
      <c r="AB41" s="84"/>
      <c r="AC41" s="84"/>
    </row>
    <row r="42" spans="1:29" s="106" customFormat="1" ht="15" customHeight="1" x14ac:dyDescent="0.2">
      <c r="A42" s="114" t="s">
        <v>20</v>
      </c>
      <c r="B42" s="111">
        <v>0.63</v>
      </c>
      <c r="C42" s="111">
        <v>0.47</v>
      </c>
      <c r="D42" s="111">
        <v>0.52</v>
      </c>
      <c r="E42" s="111">
        <v>2.0099999999999998</v>
      </c>
      <c r="F42" s="111">
        <v>3.55</v>
      </c>
      <c r="G42" s="111">
        <v>0.49</v>
      </c>
      <c r="H42" s="111">
        <v>0.09</v>
      </c>
      <c r="I42" s="111">
        <v>-0.03</v>
      </c>
      <c r="J42" s="111">
        <v>-1.36</v>
      </c>
      <c r="K42" s="111">
        <v>-0.79</v>
      </c>
      <c r="L42" s="84"/>
      <c r="M42" s="84"/>
      <c r="N42" s="84"/>
      <c r="O42" s="84"/>
      <c r="P42" s="84"/>
      <c r="Q42" s="84"/>
      <c r="R42" s="84"/>
      <c r="S42" s="84"/>
      <c r="T42" s="84"/>
      <c r="U42" s="84"/>
      <c r="V42" s="84"/>
      <c r="W42" s="84"/>
      <c r="X42" s="84"/>
      <c r="Y42" s="84"/>
      <c r="Z42" s="84"/>
      <c r="AA42" s="84"/>
      <c r="AB42" s="84"/>
      <c r="AC42" s="84"/>
    </row>
    <row r="43" spans="1:29" s="106" customFormat="1" ht="15" customHeight="1" x14ac:dyDescent="0.2">
      <c r="A43" s="114" t="s">
        <v>21</v>
      </c>
      <c r="B43" s="161">
        <v>-0.1</v>
      </c>
      <c r="C43" s="161">
        <v>-0.13</v>
      </c>
      <c r="D43" s="161">
        <v>-0.1</v>
      </c>
      <c r="E43" s="161">
        <v>-7.06</v>
      </c>
      <c r="F43" s="161">
        <v>-7.02</v>
      </c>
      <c r="G43" s="161">
        <v>-0.03</v>
      </c>
      <c r="H43" s="161">
        <v>-0.05</v>
      </c>
      <c r="I43" s="161">
        <v>0</v>
      </c>
      <c r="J43" s="161">
        <v>0.15</v>
      </c>
      <c r="K43" s="161">
        <v>0.06</v>
      </c>
      <c r="L43" s="84"/>
      <c r="M43" s="84"/>
      <c r="N43" s="84"/>
      <c r="O43" s="84"/>
      <c r="P43" s="84"/>
      <c r="Q43" s="84"/>
      <c r="R43" s="84"/>
      <c r="S43" s="84"/>
      <c r="T43" s="84"/>
      <c r="U43" s="84"/>
      <c r="V43" s="84"/>
      <c r="W43" s="84"/>
      <c r="X43" s="84"/>
      <c r="Y43" s="84"/>
      <c r="Z43" s="84"/>
      <c r="AA43" s="84"/>
      <c r="AB43" s="84"/>
      <c r="AC43" s="84"/>
    </row>
    <row r="44" spans="1:29" s="106" customFormat="1" ht="14.25" customHeight="1" thickBot="1" x14ac:dyDescent="0.25">
      <c r="A44" s="114" t="s">
        <v>147</v>
      </c>
      <c r="B44" s="112">
        <f t="shared" ref="B44:K44" si="10">SUM(B42:B43)</f>
        <v>0.53</v>
      </c>
      <c r="C44" s="112">
        <f t="shared" si="10"/>
        <v>0.33999999999999997</v>
      </c>
      <c r="D44" s="112">
        <f t="shared" si="10"/>
        <v>0.42000000000000004</v>
      </c>
      <c r="E44" s="112">
        <f t="shared" si="10"/>
        <v>-5.05</v>
      </c>
      <c r="F44" s="112">
        <f t="shared" si="10"/>
        <v>-3.4699999999999998</v>
      </c>
      <c r="G44" s="112">
        <f t="shared" si="10"/>
        <v>0.45999999999999996</v>
      </c>
      <c r="H44" s="112">
        <f t="shared" si="10"/>
        <v>3.9999999999999994E-2</v>
      </c>
      <c r="I44" s="112">
        <f t="shared" si="10"/>
        <v>-0.03</v>
      </c>
      <c r="J44" s="112">
        <f t="shared" si="10"/>
        <v>-1.2100000000000002</v>
      </c>
      <c r="K44" s="112">
        <f t="shared" si="10"/>
        <v>-0.73</v>
      </c>
      <c r="L44" s="84"/>
      <c r="M44" s="84"/>
      <c r="N44" s="84"/>
      <c r="O44" s="84"/>
      <c r="P44" s="84"/>
      <c r="Q44" s="84"/>
      <c r="R44" s="84"/>
      <c r="S44" s="84"/>
      <c r="T44" s="84"/>
      <c r="U44" s="84"/>
      <c r="V44" s="84"/>
      <c r="W44" s="84"/>
      <c r="X44" s="84"/>
      <c r="Y44" s="84"/>
      <c r="Z44" s="84"/>
      <c r="AA44" s="84"/>
      <c r="AB44" s="84"/>
      <c r="AC44" s="84"/>
    </row>
    <row r="45" spans="1:29" ht="15" customHeight="1" thickTop="1" x14ac:dyDescent="0.2">
      <c r="A45" s="16"/>
      <c r="B45" s="111"/>
      <c r="C45" s="111"/>
      <c r="D45" s="111"/>
      <c r="E45" s="111"/>
      <c r="F45" s="111"/>
      <c r="G45" s="111"/>
      <c r="H45" s="111"/>
      <c r="I45" s="111"/>
      <c r="J45" s="111"/>
      <c r="K45" s="111"/>
      <c r="L45" s="84"/>
    </row>
    <row r="46" spans="1:29" ht="15" customHeight="1" x14ac:dyDescent="0.2">
      <c r="A46" s="26" t="s">
        <v>23</v>
      </c>
      <c r="B46" s="111">
        <v>0.15</v>
      </c>
      <c r="C46" s="111">
        <v>0.15</v>
      </c>
      <c r="D46" s="111">
        <v>0.16</v>
      </c>
      <c r="E46" s="111">
        <v>0.16</v>
      </c>
      <c r="F46" s="111">
        <v>0.62</v>
      </c>
      <c r="G46" s="111">
        <v>0.16</v>
      </c>
      <c r="H46" s="111">
        <v>0.16</v>
      </c>
      <c r="I46" s="111">
        <v>0.17</v>
      </c>
      <c r="J46" s="111">
        <v>0.17</v>
      </c>
      <c r="K46" s="111">
        <v>0.66</v>
      </c>
      <c r="L46" s="84"/>
    </row>
    <row r="47" spans="1:29" ht="15" customHeight="1" x14ac:dyDescent="0.2">
      <c r="A47" s="16"/>
      <c r="B47" s="110"/>
      <c r="C47" s="110"/>
      <c r="D47" s="110"/>
      <c r="E47" s="110"/>
      <c r="F47" s="110"/>
      <c r="G47" s="110"/>
      <c r="H47" s="110"/>
      <c r="I47" s="110"/>
      <c r="J47" s="110"/>
      <c r="K47" s="110"/>
      <c r="L47" s="84"/>
    </row>
    <row r="48" spans="1:29" ht="15" customHeight="1" x14ac:dyDescent="0.2">
      <c r="A48" s="14" t="s">
        <v>24</v>
      </c>
      <c r="B48" s="84"/>
      <c r="C48" s="84"/>
      <c r="D48" s="84"/>
      <c r="E48" s="110"/>
      <c r="F48" s="110"/>
      <c r="G48" s="110"/>
      <c r="H48" s="110"/>
      <c r="I48" s="110"/>
      <c r="J48" s="110"/>
      <c r="K48" s="110"/>
      <c r="L48" s="84"/>
    </row>
    <row r="49" spans="1:12" ht="15" customHeight="1" x14ac:dyDescent="0.2">
      <c r="A49" s="33" t="s">
        <v>25</v>
      </c>
      <c r="B49" s="97">
        <v>391.1</v>
      </c>
      <c r="C49" s="97">
        <v>376</v>
      </c>
      <c r="D49" s="97">
        <v>363.4</v>
      </c>
      <c r="E49" s="97">
        <v>351.8</v>
      </c>
      <c r="F49" s="97">
        <v>370.6</v>
      </c>
      <c r="G49" s="97">
        <v>342.2</v>
      </c>
      <c r="H49" s="97">
        <v>338.2</v>
      </c>
      <c r="I49" s="97">
        <v>337.2</v>
      </c>
      <c r="J49" s="97">
        <v>338.1</v>
      </c>
      <c r="K49" s="97">
        <v>339</v>
      </c>
      <c r="L49" s="84"/>
    </row>
    <row r="50" spans="1:12" ht="15" customHeight="1" x14ac:dyDescent="0.2">
      <c r="A50" s="33" t="s">
        <v>26</v>
      </c>
      <c r="B50" s="97">
        <v>400.7</v>
      </c>
      <c r="C50" s="97">
        <v>385.6</v>
      </c>
      <c r="D50" s="97">
        <v>372.4</v>
      </c>
      <c r="E50" s="97">
        <v>359.6</v>
      </c>
      <c r="F50" s="97">
        <v>379.7</v>
      </c>
      <c r="G50" s="97">
        <v>342.8</v>
      </c>
      <c r="H50" s="97">
        <v>338.6</v>
      </c>
      <c r="I50" s="97">
        <v>337.2</v>
      </c>
      <c r="J50" s="97">
        <v>338.1</v>
      </c>
      <c r="K50" s="97">
        <v>339</v>
      </c>
      <c r="L50" s="84"/>
    </row>
    <row r="51" spans="1:12" ht="15" customHeight="1" x14ac:dyDescent="0.2">
      <c r="B51" s="84"/>
      <c r="C51" s="84"/>
      <c r="D51" s="84"/>
      <c r="E51" s="84"/>
      <c r="F51" s="84"/>
      <c r="G51" s="84"/>
      <c r="H51" s="84"/>
      <c r="I51" s="84"/>
      <c r="J51" s="84"/>
      <c r="K51" s="84"/>
      <c r="L51" s="84"/>
    </row>
    <row r="52" spans="1:12" ht="15" customHeight="1" x14ac:dyDescent="0.2">
      <c r="B52" s="84"/>
      <c r="C52" s="84"/>
      <c r="D52" s="84"/>
      <c r="E52" s="84"/>
      <c r="F52" s="84"/>
      <c r="G52" s="84"/>
      <c r="H52" s="84"/>
      <c r="I52" s="84"/>
      <c r="J52" s="84"/>
      <c r="K52" s="84"/>
      <c r="L52" s="84"/>
    </row>
  </sheetData>
  <mergeCells count="7">
    <mergeCell ref="A1:K1"/>
    <mergeCell ref="A3:K3"/>
    <mergeCell ref="A5:K5"/>
    <mergeCell ref="B7:F7"/>
    <mergeCell ref="G7:K7"/>
    <mergeCell ref="A2:K2"/>
    <mergeCell ref="A4:K4"/>
  </mergeCells>
  <printOptions horizontalCentered="1"/>
  <pageMargins left="0.28999999999999998" right="0.28999999999999998" top="0.26" bottom="0.17" header="0.3" footer="0.3"/>
  <pageSetup paperSize="1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6"/>
  <sheetViews>
    <sheetView showGridLines="0" topLeftCell="A55" zoomScale="90" zoomScaleNormal="90" workbookViewId="0">
      <selection activeCell="J95" sqref="J95"/>
    </sheetView>
  </sheetViews>
  <sheetFormatPr defaultRowHeight="15" customHeight="1" x14ac:dyDescent="0.2"/>
  <cols>
    <col min="1" max="1" width="65.140625" style="14" customWidth="1"/>
    <col min="2" max="11" width="11.7109375" style="14" customWidth="1"/>
    <col min="12" max="16384" width="9.140625" style="14"/>
  </cols>
  <sheetData>
    <row r="1" spans="1:11" ht="15" customHeight="1" x14ac:dyDescent="0.2">
      <c r="A1" s="141" t="s">
        <v>48</v>
      </c>
      <c r="B1" s="141"/>
      <c r="C1" s="141"/>
      <c r="D1" s="141"/>
      <c r="E1" s="141"/>
      <c r="F1" s="141"/>
      <c r="G1" s="141"/>
      <c r="H1" s="141"/>
      <c r="I1" s="141"/>
      <c r="J1" s="141"/>
      <c r="K1" s="141"/>
    </row>
    <row r="2" spans="1:11" ht="15" customHeight="1" x14ac:dyDescent="0.2">
      <c r="A2" s="146" t="s">
        <v>52</v>
      </c>
      <c r="B2" s="146"/>
      <c r="C2" s="146"/>
      <c r="D2" s="146"/>
      <c r="E2" s="146"/>
      <c r="F2" s="146"/>
      <c r="G2" s="146"/>
      <c r="H2" s="146"/>
      <c r="I2" s="146"/>
      <c r="J2" s="146"/>
      <c r="K2" s="146"/>
    </row>
    <row r="3" spans="1:11" ht="15" customHeight="1" x14ac:dyDescent="0.2">
      <c r="A3" s="141" t="s">
        <v>140</v>
      </c>
      <c r="B3" s="141"/>
      <c r="C3" s="141"/>
      <c r="D3" s="141"/>
      <c r="E3" s="141"/>
      <c r="F3" s="141"/>
      <c r="G3" s="141"/>
      <c r="H3" s="141"/>
      <c r="I3" s="141"/>
      <c r="J3" s="141"/>
      <c r="K3" s="141"/>
    </row>
    <row r="4" spans="1:11" ht="15" customHeight="1" x14ac:dyDescent="0.2">
      <c r="A4" s="147" t="s">
        <v>50</v>
      </c>
      <c r="B4" s="147"/>
      <c r="C4" s="147"/>
      <c r="D4" s="147"/>
      <c r="E4" s="147"/>
      <c r="F4" s="147"/>
      <c r="G4" s="147"/>
      <c r="H4" s="147"/>
      <c r="I4" s="147"/>
      <c r="J4" s="147"/>
      <c r="K4" s="147"/>
    </row>
    <row r="5" spans="1:11" ht="15" customHeight="1" x14ac:dyDescent="0.2">
      <c r="A5" s="142" t="s">
        <v>39</v>
      </c>
      <c r="B5" s="142"/>
      <c r="C5" s="142"/>
      <c r="D5" s="142"/>
      <c r="E5" s="142"/>
      <c r="F5" s="142"/>
      <c r="G5" s="142"/>
      <c r="H5" s="142"/>
      <c r="I5" s="142"/>
      <c r="J5" s="142"/>
      <c r="K5" s="142"/>
    </row>
    <row r="6" spans="1:11" ht="15" customHeight="1" x14ac:dyDescent="0.2">
      <c r="A6" s="15"/>
    </row>
    <row r="7" spans="1:11" ht="15" customHeight="1" x14ac:dyDescent="0.2">
      <c r="B7" s="143" t="str">
        <f>'A - Income Statement'!B7:F7</f>
        <v>Fiscal Year 2012</v>
      </c>
      <c r="C7" s="144"/>
      <c r="D7" s="144"/>
      <c r="E7" s="144"/>
      <c r="F7" s="145"/>
      <c r="G7" s="143" t="str">
        <f>'A - Income Statement'!G7:K7</f>
        <v>Fiscal Year 2013</v>
      </c>
      <c r="H7" s="144"/>
      <c r="I7" s="144"/>
      <c r="J7" s="144"/>
      <c r="K7" s="145"/>
    </row>
    <row r="8" spans="1:11" s="16" customFormat="1" ht="12.75" x14ac:dyDescent="0.2">
      <c r="B8" s="17" t="s">
        <v>0</v>
      </c>
      <c r="C8" s="18" t="s">
        <v>1</v>
      </c>
      <c r="D8" s="18" t="s">
        <v>2</v>
      </c>
      <c r="E8" s="18" t="s">
        <v>3</v>
      </c>
      <c r="F8" s="19" t="s">
        <v>4</v>
      </c>
      <c r="G8" s="17" t="s">
        <v>0</v>
      </c>
      <c r="H8" s="18" t="s">
        <v>1</v>
      </c>
      <c r="I8" s="18" t="s">
        <v>2</v>
      </c>
      <c r="J8" s="18" t="s">
        <v>3</v>
      </c>
      <c r="K8" s="19" t="s">
        <v>4</v>
      </c>
    </row>
    <row r="9" spans="1:11" ht="15" customHeight="1" x14ac:dyDescent="0.2">
      <c r="B9" s="20">
        <f>'A - Income Statement'!B9</f>
        <v>40663</v>
      </c>
      <c r="C9" s="21">
        <f>'A - Income Statement'!C9</f>
        <v>40754</v>
      </c>
      <c r="D9" s="21">
        <f>'A - Income Statement'!D9</f>
        <v>40845</v>
      </c>
      <c r="E9" s="21">
        <f>'A - Income Statement'!E9</f>
        <v>40936</v>
      </c>
      <c r="F9" s="22">
        <f>'A - Income Statement'!F9</f>
        <v>40936</v>
      </c>
      <c r="G9" s="20">
        <f>'A - Income Statement'!G9</f>
        <v>41034</v>
      </c>
      <c r="H9" s="21">
        <f>'A - Income Statement'!H9</f>
        <v>41125</v>
      </c>
      <c r="I9" s="21">
        <f>'A - Income Statement'!I9</f>
        <v>41216</v>
      </c>
      <c r="J9" s="21">
        <f>'A - Income Statement'!J9</f>
        <v>41307</v>
      </c>
      <c r="K9" s="22">
        <f>'A - Income Statement'!K9</f>
        <v>41307</v>
      </c>
    </row>
    <row r="10" spans="1:11" ht="15" customHeight="1" x14ac:dyDescent="0.2">
      <c r="B10" s="23"/>
      <c r="C10" s="23"/>
      <c r="D10" s="23"/>
      <c r="E10" s="23"/>
      <c r="F10" s="23"/>
      <c r="G10" s="23"/>
      <c r="H10" s="23"/>
      <c r="I10" s="23"/>
      <c r="J10" s="23"/>
      <c r="K10" s="23"/>
    </row>
    <row r="11" spans="1:11" ht="15" customHeight="1" x14ac:dyDescent="0.2">
      <c r="A11" s="35" t="s">
        <v>27</v>
      </c>
      <c r="B11" s="24"/>
      <c r="C11" s="25"/>
      <c r="D11" s="24"/>
      <c r="E11" s="25"/>
      <c r="F11" s="25"/>
      <c r="G11" s="25"/>
      <c r="H11" s="25"/>
      <c r="I11" s="25"/>
      <c r="J11" s="25"/>
      <c r="K11" s="25"/>
    </row>
    <row r="12" spans="1:11" ht="15" customHeight="1" x14ac:dyDescent="0.2">
      <c r="A12" s="36" t="s">
        <v>8</v>
      </c>
      <c r="B12" s="24">
        <f>'C - Segment Information'!B13</f>
        <v>2147</v>
      </c>
      <c r="C12" s="24">
        <f>'C - Segment Information'!C13</f>
        <v>2026</v>
      </c>
      <c r="D12" s="24">
        <f>'C - Segment Information'!D13</f>
        <v>2033</v>
      </c>
      <c r="E12" s="24">
        <f>'C - Segment Information'!E13</f>
        <v>2810</v>
      </c>
      <c r="F12" s="24">
        <f>'C - Segment Information'!F13</f>
        <v>9016</v>
      </c>
      <c r="G12" s="24">
        <f>'C - Segment Information'!G13</f>
        <v>2233</v>
      </c>
      <c r="H12" s="24">
        <f>'C - Segment Information'!H13</f>
        <v>1896</v>
      </c>
      <c r="I12" s="24">
        <f>'C - Segment Information'!I13</f>
        <v>1855</v>
      </c>
      <c r="J12" s="24">
        <f>'C - Segment Information'!J13</f>
        <v>2809</v>
      </c>
      <c r="K12" s="24">
        <f>'C - Segment Information'!K13</f>
        <v>8793</v>
      </c>
    </row>
    <row r="13" spans="1:11" ht="15" customHeight="1" x14ac:dyDescent="0.2">
      <c r="A13" s="37" t="s">
        <v>31</v>
      </c>
      <c r="B13" s="80">
        <v>0</v>
      </c>
      <c r="C13" s="80">
        <v>0</v>
      </c>
      <c r="D13" s="80">
        <v>0</v>
      </c>
      <c r="E13" s="80">
        <v>19</v>
      </c>
      <c r="F13" s="80">
        <f>SUM(B13:E13)</f>
        <v>19</v>
      </c>
      <c r="G13" s="80">
        <v>0</v>
      </c>
      <c r="H13" s="80">
        <v>0</v>
      </c>
      <c r="I13" s="80">
        <v>0</v>
      </c>
      <c r="J13" s="80">
        <v>1</v>
      </c>
      <c r="K13" s="80">
        <f>SUM(G13:J13)</f>
        <v>1</v>
      </c>
    </row>
    <row r="14" spans="1:11" ht="15" customHeight="1" thickBot="1" x14ac:dyDescent="0.25">
      <c r="A14" s="36" t="s">
        <v>32</v>
      </c>
      <c r="B14" s="38">
        <f>SUM(B12:B13)</f>
        <v>2147</v>
      </c>
      <c r="C14" s="38">
        <f t="shared" ref="C14:K14" si="0">SUM(C12:C13)</f>
        <v>2026</v>
      </c>
      <c r="D14" s="38">
        <f t="shared" si="0"/>
        <v>2033</v>
      </c>
      <c r="E14" s="38">
        <f t="shared" si="0"/>
        <v>2829</v>
      </c>
      <c r="F14" s="38">
        <f t="shared" si="0"/>
        <v>9035</v>
      </c>
      <c r="G14" s="38">
        <f t="shared" si="0"/>
        <v>2233</v>
      </c>
      <c r="H14" s="38">
        <f t="shared" si="0"/>
        <v>1896</v>
      </c>
      <c r="I14" s="38">
        <f t="shared" si="0"/>
        <v>1855</v>
      </c>
      <c r="J14" s="38">
        <f t="shared" si="0"/>
        <v>2810</v>
      </c>
      <c r="K14" s="38">
        <f t="shared" si="0"/>
        <v>8794</v>
      </c>
    </row>
    <row r="15" spans="1:11" s="40" customFormat="1" ht="15" customHeight="1" thickTop="1" x14ac:dyDescent="0.2">
      <c r="A15" s="39" t="s">
        <v>54</v>
      </c>
      <c r="B15" s="31">
        <f>B14/'C - Segment Information'!B$12</f>
        <v>0.25583889418493805</v>
      </c>
      <c r="C15" s="31">
        <f>C14/'C - Segment Information'!C$12</f>
        <v>0.25398019305503322</v>
      </c>
      <c r="D15" s="31">
        <f>D14/'C - Segment Information'!D$12</f>
        <v>0.25238981998758536</v>
      </c>
      <c r="E15" s="31">
        <f>E14/'C - Segment Information'!E$12</f>
        <v>0.22482714773901297</v>
      </c>
      <c r="F15" s="31">
        <f>F14/'C - Segment Information'!F$12</f>
        <v>0.24414299997297809</v>
      </c>
      <c r="G15" s="31">
        <f>G14/'C - Segment Information'!G$12</f>
        <v>0.25311720698254364</v>
      </c>
      <c r="H15" s="31">
        <f>H14/'C - Segment Information'!H$12</f>
        <v>0.24298346789696271</v>
      </c>
      <c r="I15" s="31">
        <f>I14/'C - Segment Information'!I$12</f>
        <v>0.2417568095920761</v>
      </c>
      <c r="J15" s="31">
        <f>J14/'C - Segment Information'!J$12</f>
        <v>0.22390438247011951</v>
      </c>
      <c r="K15" s="31">
        <f>K14/'C - Segment Information'!K$12</f>
        <v>0.23865610073816762</v>
      </c>
    </row>
    <row r="16" spans="1:11" ht="15" customHeight="1" x14ac:dyDescent="0.2">
      <c r="A16" s="35"/>
      <c r="B16" s="24"/>
      <c r="C16" s="25"/>
      <c r="D16" s="24"/>
      <c r="E16" s="25"/>
      <c r="F16" s="25"/>
      <c r="G16" s="25"/>
      <c r="H16" s="25"/>
      <c r="I16" s="25"/>
      <c r="J16" s="25"/>
      <c r="K16" s="25"/>
    </row>
    <row r="17" spans="1:11" ht="15" customHeight="1" x14ac:dyDescent="0.2">
      <c r="A17" s="36" t="s">
        <v>148</v>
      </c>
      <c r="B17" s="77">
        <f>'C - Segment Information'!B14</f>
        <v>1747</v>
      </c>
      <c r="C17" s="77">
        <f>'C - Segment Information'!C14</f>
        <v>1752</v>
      </c>
      <c r="D17" s="77">
        <f>'C - Segment Information'!D14</f>
        <v>1739</v>
      </c>
      <c r="E17" s="77">
        <f>'C - Segment Information'!E14</f>
        <v>1905</v>
      </c>
      <c r="F17" s="77">
        <f>'C - Segment Information'!F14</f>
        <v>7143</v>
      </c>
      <c r="G17" s="77">
        <f>'C - Segment Information'!G14</f>
        <v>1811</v>
      </c>
      <c r="H17" s="77">
        <f>'C - Segment Information'!H14</f>
        <v>1722</v>
      </c>
      <c r="I17" s="77">
        <f>'C - Segment Information'!I14</f>
        <v>1805</v>
      </c>
      <c r="J17" s="77">
        <f>'C - Segment Information'!J14</f>
        <v>2076</v>
      </c>
      <c r="K17" s="77">
        <f>'C - Segment Information'!K14</f>
        <v>7414</v>
      </c>
    </row>
    <row r="18" spans="1:11" ht="15" customHeight="1" x14ac:dyDescent="0.2">
      <c r="A18" s="37" t="s">
        <v>95</v>
      </c>
      <c r="B18" s="80">
        <v>0</v>
      </c>
      <c r="C18" s="80">
        <v>0</v>
      </c>
      <c r="D18" s="80">
        <v>0</v>
      </c>
      <c r="E18" s="80">
        <v>-8</v>
      </c>
      <c r="F18" s="80">
        <f>SUM(B18:E18)</f>
        <v>-8</v>
      </c>
      <c r="G18" s="80">
        <v>-13</v>
      </c>
      <c r="H18" s="80">
        <v>-1</v>
      </c>
      <c r="I18" s="80">
        <v>0</v>
      </c>
      <c r="J18" s="80">
        <v>-9</v>
      </c>
      <c r="K18" s="80">
        <f>SUM(G18:J18)</f>
        <v>-23</v>
      </c>
    </row>
    <row r="19" spans="1:11" ht="15" customHeight="1" thickBot="1" x14ac:dyDescent="0.25">
      <c r="A19" s="36" t="s">
        <v>70</v>
      </c>
      <c r="B19" s="78">
        <f t="shared" ref="B19:K19" si="1">SUM(B17:B18)</f>
        <v>1747</v>
      </c>
      <c r="C19" s="78">
        <f t="shared" si="1"/>
        <v>1752</v>
      </c>
      <c r="D19" s="78">
        <f t="shared" si="1"/>
        <v>1739</v>
      </c>
      <c r="E19" s="78">
        <f t="shared" si="1"/>
        <v>1897</v>
      </c>
      <c r="F19" s="78">
        <f t="shared" si="1"/>
        <v>7135</v>
      </c>
      <c r="G19" s="78">
        <f t="shared" si="1"/>
        <v>1798</v>
      </c>
      <c r="H19" s="78">
        <f t="shared" si="1"/>
        <v>1721</v>
      </c>
      <c r="I19" s="78">
        <f t="shared" si="1"/>
        <v>1805</v>
      </c>
      <c r="J19" s="78">
        <f t="shared" si="1"/>
        <v>2067</v>
      </c>
      <c r="K19" s="78">
        <f t="shared" si="1"/>
        <v>7391</v>
      </c>
    </row>
    <row r="20" spans="1:11" ht="15" customHeight="1" thickTop="1" x14ac:dyDescent="0.2">
      <c r="A20" s="39" t="s">
        <v>71</v>
      </c>
      <c r="B20" s="79">
        <f>B19/'C - Segment Information'!B$12</f>
        <v>0.20817445185891326</v>
      </c>
      <c r="C20" s="79">
        <f>C19/'C - Segment Information'!C$12</f>
        <v>0.21963144039112448</v>
      </c>
      <c r="D20" s="79">
        <f>D19/'C - Segment Information'!D$12</f>
        <v>0.21589075108628181</v>
      </c>
      <c r="E20" s="79">
        <f>E19/'C - Segment Information'!E$12</f>
        <v>0.15075896050226495</v>
      </c>
      <c r="F20" s="79">
        <f>F19/'C - Segment Information'!F$12</f>
        <v>0.19280136190450456</v>
      </c>
      <c r="G20" s="79">
        <f>G19/'C - Segment Information'!G$12</f>
        <v>0.20380866016776242</v>
      </c>
      <c r="H20" s="79">
        <f>H19/'C - Segment Information'!H$12</f>
        <v>0.22055619633474305</v>
      </c>
      <c r="I20" s="79">
        <f>I19/'C - Segment Information'!I$12</f>
        <v>0.23524045353838133</v>
      </c>
      <c r="J20" s="79">
        <f>J19/'C - Segment Information'!J$12</f>
        <v>0.16470119521912352</v>
      </c>
      <c r="K20" s="79">
        <f>K19/'C - Segment Information'!K$12</f>
        <v>0.20058076422058185</v>
      </c>
    </row>
    <row r="21" spans="1:11" ht="15" customHeight="1" x14ac:dyDescent="0.2">
      <c r="A21" s="35"/>
      <c r="B21" s="24"/>
      <c r="C21" s="25"/>
      <c r="D21" s="24"/>
      <c r="E21" s="25"/>
      <c r="F21" s="25"/>
      <c r="G21" s="25"/>
      <c r="H21" s="25"/>
      <c r="I21" s="25"/>
      <c r="J21" s="25"/>
      <c r="K21" s="25"/>
    </row>
    <row r="22" spans="1:11" ht="15" customHeight="1" x14ac:dyDescent="0.2">
      <c r="A22" s="36" t="s">
        <v>28</v>
      </c>
      <c r="B22" s="24">
        <f>'C - Segment Information'!B15</f>
        <v>395</v>
      </c>
      <c r="C22" s="24">
        <f>'C - Segment Information'!C15</f>
        <v>274</v>
      </c>
      <c r="D22" s="24">
        <f>'C - Segment Information'!D15</f>
        <v>294</v>
      </c>
      <c r="E22" s="24">
        <f>'C - Segment Information'!E15</f>
        <v>888</v>
      </c>
      <c r="F22" s="77">
        <f>'C - Segment Information'!F15</f>
        <v>1851</v>
      </c>
      <c r="G22" s="24">
        <f>'C - Segment Information'!G15</f>
        <v>295</v>
      </c>
      <c r="H22" s="24">
        <f>'C - Segment Information'!H15</f>
        <v>83</v>
      </c>
      <c r="I22" s="24">
        <f>'C - Segment Information'!I15</f>
        <v>16</v>
      </c>
      <c r="J22" s="24">
        <f>'C - Segment Information'!J15</f>
        <v>649</v>
      </c>
      <c r="K22" s="24">
        <f>'C - Segment Information'!K15</f>
        <v>1043</v>
      </c>
    </row>
    <row r="23" spans="1:11" ht="15" customHeight="1" x14ac:dyDescent="0.2">
      <c r="A23" s="37" t="s">
        <v>31</v>
      </c>
      <c r="B23" s="80">
        <f>B13</f>
        <v>0</v>
      </c>
      <c r="C23" s="80">
        <f>C13</f>
        <v>0</v>
      </c>
      <c r="D23" s="80">
        <f>D13</f>
        <v>0</v>
      </c>
      <c r="E23" s="80">
        <f>E13</f>
        <v>19</v>
      </c>
      <c r="F23" s="80">
        <f>SUM(B23:E23)</f>
        <v>19</v>
      </c>
      <c r="G23" s="80">
        <f>G13</f>
        <v>0</v>
      </c>
      <c r="H23" s="80">
        <f>H13</f>
        <v>0</v>
      </c>
      <c r="I23" s="80">
        <f>I13</f>
        <v>0</v>
      </c>
      <c r="J23" s="80">
        <f>J13</f>
        <v>1</v>
      </c>
      <c r="K23" s="80">
        <f>SUM(G23:J23)</f>
        <v>1</v>
      </c>
    </row>
    <row r="24" spans="1:11" ht="15" customHeight="1" x14ac:dyDescent="0.2">
      <c r="A24" s="37" t="s">
        <v>95</v>
      </c>
      <c r="B24" s="80">
        <f t="shared" ref="B24:K24" si="2">-B18</f>
        <v>0</v>
      </c>
      <c r="C24" s="80">
        <f t="shared" si="2"/>
        <v>0</v>
      </c>
      <c r="D24" s="80">
        <f t="shared" si="2"/>
        <v>0</v>
      </c>
      <c r="E24" s="80">
        <f t="shared" si="2"/>
        <v>8</v>
      </c>
      <c r="F24" s="80">
        <f t="shared" si="2"/>
        <v>8</v>
      </c>
      <c r="G24" s="80">
        <f t="shared" si="2"/>
        <v>13</v>
      </c>
      <c r="H24" s="80">
        <f t="shared" si="2"/>
        <v>1</v>
      </c>
      <c r="I24" s="80">
        <f t="shared" si="2"/>
        <v>0</v>
      </c>
      <c r="J24" s="80">
        <f t="shared" si="2"/>
        <v>9</v>
      </c>
      <c r="K24" s="80">
        <f t="shared" si="2"/>
        <v>23</v>
      </c>
    </row>
    <row r="25" spans="1:11" ht="15" customHeight="1" x14ac:dyDescent="0.2">
      <c r="A25" s="37" t="s">
        <v>96</v>
      </c>
      <c r="B25" s="80">
        <v>0</v>
      </c>
      <c r="C25" s="80">
        <v>0</v>
      </c>
      <c r="D25" s="80">
        <v>0</v>
      </c>
      <c r="E25" s="80">
        <v>0</v>
      </c>
      <c r="F25" s="80">
        <f>SUM(B25:E25)</f>
        <v>0</v>
      </c>
      <c r="G25" s="80">
        <v>0</v>
      </c>
      <c r="H25" s="80">
        <v>0</v>
      </c>
      <c r="I25" s="80">
        <v>0</v>
      </c>
      <c r="J25" s="80">
        <v>3</v>
      </c>
      <c r="K25" s="80">
        <f>SUM(G25:J25)</f>
        <v>3</v>
      </c>
    </row>
    <row r="26" spans="1:11" ht="15" customHeight="1" x14ac:dyDescent="0.2">
      <c r="A26" s="37" t="s">
        <v>12</v>
      </c>
      <c r="B26" s="80">
        <v>5</v>
      </c>
      <c r="C26" s="80">
        <v>0</v>
      </c>
      <c r="D26" s="80">
        <v>0</v>
      </c>
      <c r="E26" s="80">
        <v>17</v>
      </c>
      <c r="F26" s="80">
        <f>SUM(B26:E26)</f>
        <v>22</v>
      </c>
      <c r="G26" s="80">
        <v>127</v>
      </c>
      <c r="H26" s="80">
        <v>91</v>
      </c>
      <c r="I26" s="80">
        <v>34</v>
      </c>
      <c r="J26" s="80">
        <v>81</v>
      </c>
      <c r="K26" s="80">
        <f>SUM(G26:J26)</f>
        <v>333</v>
      </c>
    </row>
    <row r="27" spans="1:11" ht="15" customHeight="1" thickBot="1" x14ac:dyDescent="0.25">
      <c r="A27" s="36" t="s">
        <v>29</v>
      </c>
      <c r="B27" s="38">
        <f t="shared" ref="B27:K27" si="3">SUM(B22:B26)</f>
        <v>400</v>
      </c>
      <c r="C27" s="38">
        <f t="shared" si="3"/>
        <v>274</v>
      </c>
      <c r="D27" s="38">
        <f t="shared" si="3"/>
        <v>294</v>
      </c>
      <c r="E27" s="38">
        <f t="shared" si="3"/>
        <v>932</v>
      </c>
      <c r="F27" s="38">
        <f t="shared" si="3"/>
        <v>1900</v>
      </c>
      <c r="G27" s="38">
        <f t="shared" si="3"/>
        <v>435</v>
      </c>
      <c r="H27" s="38">
        <f t="shared" si="3"/>
        <v>175</v>
      </c>
      <c r="I27" s="38">
        <f t="shared" si="3"/>
        <v>50</v>
      </c>
      <c r="J27" s="38">
        <f t="shared" si="3"/>
        <v>743</v>
      </c>
      <c r="K27" s="38">
        <f t="shared" si="3"/>
        <v>1403</v>
      </c>
    </row>
    <row r="28" spans="1:11" s="40" customFormat="1" ht="15" customHeight="1" thickTop="1" x14ac:dyDescent="0.2">
      <c r="A28" s="39" t="s">
        <v>53</v>
      </c>
      <c r="B28" s="31">
        <f>B27/'C - Segment Information'!B$12</f>
        <v>4.7664442326024785E-2</v>
      </c>
      <c r="C28" s="31">
        <f>C27/'C - Segment Information'!C$12</f>
        <v>3.4348752663908737E-2</v>
      </c>
      <c r="D28" s="31">
        <f>D27/'C - Segment Information'!D$12</f>
        <v>3.6499068901303541E-2</v>
      </c>
      <c r="E28" s="31">
        <f>E27/'C - Segment Information'!E$12</f>
        <v>7.406818723674799E-2</v>
      </c>
      <c r="F28" s="31">
        <f>F27/'C - Segment Information'!F$12</f>
        <v>5.1341638068473534E-2</v>
      </c>
      <c r="G28" s="31">
        <f>G27/'C - Segment Information'!G$12</f>
        <v>4.930854681478123E-2</v>
      </c>
      <c r="H28" s="31">
        <f>H27/'C - Segment Information'!H$12</f>
        <v>2.2427271562219658E-2</v>
      </c>
      <c r="I28" s="31">
        <f>I27/'C - Segment Information'!I$12</f>
        <v>6.5163560536947735E-3</v>
      </c>
      <c r="J28" s="31">
        <f>J27/'C - Segment Information'!J$12</f>
        <v>5.9203187250996013E-2</v>
      </c>
      <c r="K28" s="31">
        <f>K27/'C - Segment Information'!K$12</f>
        <v>3.807533651758576E-2</v>
      </c>
    </row>
    <row r="29" spans="1:11" ht="15" customHeight="1" x14ac:dyDescent="0.2">
      <c r="A29" s="36"/>
      <c r="B29" s="41"/>
      <c r="C29" s="41"/>
      <c r="D29" s="41"/>
      <c r="E29" s="41"/>
      <c r="F29" s="41"/>
      <c r="G29" s="41"/>
      <c r="H29" s="41"/>
      <c r="I29" s="41"/>
      <c r="J29" s="41"/>
      <c r="K29" s="41"/>
    </row>
    <row r="30" spans="1:11" ht="15" customHeight="1" x14ac:dyDescent="0.2">
      <c r="A30" s="35" t="s">
        <v>30</v>
      </c>
      <c r="B30" s="42"/>
      <c r="C30" s="42"/>
      <c r="D30" s="42"/>
      <c r="E30" s="42"/>
      <c r="F30" s="42"/>
      <c r="G30" s="42"/>
      <c r="H30" s="42"/>
      <c r="I30" s="42"/>
      <c r="J30" s="42"/>
      <c r="K30" s="42"/>
    </row>
    <row r="31" spans="1:11" ht="15" customHeight="1" x14ac:dyDescent="0.2">
      <c r="A31" s="36" t="s">
        <v>41</v>
      </c>
      <c r="B31" s="77">
        <f>'C - Segment Information'!B31</f>
        <v>353</v>
      </c>
      <c r="C31" s="77">
        <f>'C - Segment Information'!C31</f>
        <v>367</v>
      </c>
      <c r="D31" s="77">
        <f>'C - Segment Information'!D31</f>
        <v>380</v>
      </c>
      <c r="E31" s="77">
        <f>'C - Segment Information'!E31</f>
        <v>443</v>
      </c>
      <c r="F31" s="77">
        <f>'C - Segment Information'!F31</f>
        <v>1543</v>
      </c>
      <c r="G31" s="77">
        <f>'C - Segment Information'!G31</f>
        <v>382</v>
      </c>
      <c r="H31" s="77">
        <f>'C - Segment Information'!H31</f>
        <v>360</v>
      </c>
      <c r="I31" s="77">
        <f>'C - Segment Information'!I31</f>
        <v>387</v>
      </c>
      <c r="J31" s="77">
        <f>'C - Segment Information'!J31</f>
        <v>460</v>
      </c>
      <c r="K31" s="77">
        <f>'C - Segment Information'!K31</f>
        <v>1589</v>
      </c>
    </row>
    <row r="32" spans="1:11" ht="15" customHeight="1" x14ac:dyDescent="0.2">
      <c r="A32" s="37" t="s">
        <v>160</v>
      </c>
      <c r="B32" s="80">
        <v>0</v>
      </c>
      <c r="C32" s="80">
        <v>0</v>
      </c>
      <c r="D32" s="80">
        <v>0</v>
      </c>
      <c r="E32" s="80">
        <v>-12</v>
      </c>
      <c r="F32" s="80">
        <f>SUM(B32:E32)</f>
        <v>-12</v>
      </c>
      <c r="G32" s="80">
        <v>0</v>
      </c>
      <c r="H32" s="80">
        <v>0</v>
      </c>
      <c r="I32" s="80">
        <v>0</v>
      </c>
      <c r="J32" s="80">
        <v>0</v>
      </c>
      <c r="K32" s="80">
        <f>SUM(G32:J32)</f>
        <v>0</v>
      </c>
    </row>
    <row r="33" spans="1:11" ht="15" customHeight="1" x14ac:dyDescent="0.2">
      <c r="A33" s="37" t="s">
        <v>95</v>
      </c>
      <c r="B33" s="80">
        <v>0</v>
      </c>
      <c r="C33" s="80">
        <v>0</v>
      </c>
      <c r="D33" s="80">
        <v>0</v>
      </c>
      <c r="E33" s="80">
        <v>-3</v>
      </c>
      <c r="F33" s="80">
        <f>SUM(B33:E33)</f>
        <v>-3</v>
      </c>
      <c r="G33" s="80">
        <v>-1</v>
      </c>
      <c r="H33" s="80">
        <v>-1</v>
      </c>
      <c r="I33" s="80">
        <v>0</v>
      </c>
      <c r="J33" s="80">
        <v>-35</v>
      </c>
      <c r="K33" s="80">
        <f>SUM(G33:J33)</f>
        <v>-37</v>
      </c>
    </row>
    <row r="34" spans="1:11" ht="15" customHeight="1" thickBot="1" x14ac:dyDescent="0.25">
      <c r="A34" s="36" t="s">
        <v>70</v>
      </c>
      <c r="B34" s="78">
        <f>SUM(B31:B33)</f>
        <v>353</v>
      </c>
      <c r="C34" s="78">
        <f t="shared" ref="C34:K34" si="4">SUM(C31:C33)</f>
        <v>367</v>
      </c>
      <c r="D34" s="78">
        <f t="shared" si="4"/>
        <v>380</v>
      </c>
      <c r="E34" s="78">
        <f t="shared" si="4"/>
        <v>428</v>
      </c>
      <c r="F34" s="78">
        <f t="shared" si="4"/>
        <v>1528</v>
      </c>
      <c r="G34" s="78">
        <f t="shared" si="4"/>
        <v>381</v>
      </c>
      <c r="H34" s="78">
        <f t="shared" si="4"/>
        <v>359</v>
      </c>
      <c r="I34" s="78">
        <f t="shared" si="4"/>
        <v>387</v>
      </c>
      <c r="J34" s="78">
        <f t="shared" si="4"/>
        <v>425</v>
      </c>
      <c r="K34" s="78">
        <f t="shared" si="4"/>
        <v>1552</v>
      </c>
    </row>
    <row r="35" spans="1:11" s="40" customFormat="1" ht="15" customHeight="1" thickTop="1" x14ac:dyDescent="0.2">
      <c r="A35" s="39" t="s">
        <v>71</v>
      </c>
      <c r="B35" s="81">
        <f>B34/'C - Segment Information'!B$29</f>
        <v>0.21577017114914426</v>
      </c>
      <c r="C35" s="81">
        <f>C34/'C - Segment Information'!C$29</f>
        <v>0.21399416909620991</v>
      </c>
      <c r="D35" s="81">
        <f>D34/'C - Segment Information'!D$29</f>
        <v>0.20697167755991286</v>
      </c>
      <c r="E35" s="81">
        <f>E34/'C - Segment Information'!E$29</f>
        <v>0.16342115311187477</v>
      </c>
      <c r="F35" s="81">
        <f>F34/'C - Segment Information'!F$29</f>
        <v>0.19574686138867539</v>
      </c>
      <c r="G35" s="81">
        <f>G34/'C - Segment Information'!G$29</f>
        <v>0.24564796905222436</v>
      </c>
      <c r="H35" s="81">
        <f>H34/'C - Segment Information'!H$29</f>
        <v>0.23372395833333334</v>
      </c>
      <c r="I35" s="81">
        <f>I34/'C - Segment Information'!I$29</f>
        <v>0.2265807962529274</v>
      </c>
      <c r="J35" s="81">
        <f>J34/'C - Segment Information'!J$29</f>
        <v>0.17693588676103247</v>
      </c>
      <c r="K35" s="81">
        <f>K34/'C - Segment Information'!K$29</f>
        <v>0.21564540780880923</v>
      </c>
    </row>
    <row r="36" spans="1:11" ht="15" customHeight="1" x14ac:dyDescent="0.2">
      <c r="A36" s="36"/>
      <c r="B36" s="82"/>
      <c r="C36" s="82"/>
      <c r="D36" s="82"/>
      <c r="E36" s="82"/>
      <c r="F36" s="82"/>
      <c r="G36" s="82"/>
      <c r="H36" s="82"/>
      <c r="I36" s="82"/>
      <c r="J36" s="82"/>
      <c r="K36" s="82"/>
    </row>
    <row r="37" spans="1:11" ht="15" customHeight="1" x14ac:dyDescent="0.2">
      <c r="A37" s="36" t="s">
        <v>72</v>
      </c>
      <c r="B37" s="77">
        <f>'C - Segment Information'!B32</f>
        <v>12</v>
      </c>
      <c r="C37" s="77">
        <f>'C - Segment Information'!C32</f>
        <v>34</v>
      </c>
      <c r="D37" s="77">
        <f>'C - Segment Information'!D32</f>
        <v>45</v>
      </c>
      <c r="E37" s="77">
        <f>'C - Segment Information'!E32</f>
        <v>153</v>
      </c>
      <c r="F37" s="77">
        <f>'C - Segment Information'!F32</f>
        <v>244</v>
      </c>
      <c r="G37" s="77">
        <f>'C - Segment Information'!G32</f>
        <v>-31</v>
      </c>
      <c r="H37" s="77">
        <f>'C - Segment Information'!H32</f>
        <v>5</v>
      </c>
      <c r="I37" s="77">
        <f>'C - Segment Information'!I32</f>
        <v>-14</v>
      </c>
      <c r="J37" s="77">
        <f>'C - Segment Information'!J32</f>
        <v>-831</v>
      </c>
      <c r="K37" s="77">
        <f>'C - Segment Information'!K32</f>
        <v>-871</v>
      </c>
    </row>
    <row r="38" spans="1:11" ht="15" customHeight="1" x14ac:dyDescent="0.2">
      <c r="A38" s="37" t="s">
        <v>160</v>
      </c>
      <c r="B38" s="80">
        <f>-B32</f>
        <v>0</v>
      </c>
      <c r="C38" s="80">
        <f t="shared" ref="C38:F38" si="5">-C32</f>
        <v>0</v>
      </c>
      <c r="D38" s="80">
        <f t="shared" si="5"/>
        <v>0</v>
      </c>
      <c r="E38" s="80">
        <f t="shared" si="5"/>
        <v>12</v>
      </c>
      <c r="F38" s="80">
        <f t="shared" si="5"/>
        <v>12</v>
      </c>
      <c r="G38" s="80">
        <f t="shared" ref="G38:K38" si="6">-G32</f>
        <v>0</v>
      </c>
      <c r="H38" s="80">
        <f t="shared" si="6"/>
        <v>0</v>
      </c>
      <c r="I38" s="80">
        <f t="shared" si="6"/>
        <v>0</v>
      </c>
      <c r="J38" s="80">
        <f t="shared" si="6"/>
        <v>0</v>
      </c>
      <c r="K38" s="80">
        <f t="shared" si="6"/>
        <v>0</v>
      </c>
    </row>
    <row r="39" spans="1:11" ht="15" customHeight="1" x14ac:dyDescent="0.2">
      <c r="A39" s="37" t="s">
        <v>95</v>
      </c>
      <c r="B39" s="80">
        <f>-B33</f>
        <v>0</v>
      </c>
      <c r="C39" s="80">
        <f t="shared" ref="C39:K39" si="7">-C33</f>
        <v>0</v>
      </c>
      <c r="D39" s="80">
        <f t="shared" si="7"/>
        <v>0</v>
      </c>
      <c r="E39" s="80">
        <f t="shared" si="7"/>
        <v>3</v>
      </c>
      <c r="F39" s="80">
        <f t="shared" si="7"/>
        <v>3</v>
      </c>
      <c r="G39" s="80">
        <f t="shared" si="7"/>
        <v>1</v>
      </c>
      <c r="H39" s="80">
        <f t="shared" si="7"/>
        <v>1</v>
      </c>
      <c r="I39" s="80">
        <f t="shared" si="7"/>
        <v>0</v>
      </c>
      <c r="J39" s="80">
        <f t="shared" si="7"/>
        <v>35</v>
      </c>
      <c r="K39" s="80">
        <f t="shared" si="7"/>
        <v>37</v>
      </c>
    </row>
    <row r="40" spans="1:11" ht="15" customHeight="1" x14ac:dyDescent="0.2">
      <c r="A40" s="37" t="s">
        <v>40</v>
      </c>
      <c r="B40" s="80">
        <v>0</v>
      </c>
      <c r="C40" s="80">
        <v>0</v>
      </c>
      <c r="D40" s="80">
        <v>0</v>
      </c>
      <c r="E40" s="80">
        <v>0</v>
      </c>
      <c r="F40" s="80">
        <v>0</v>
      </c>
      <c r="G40" s="80">
        <v>0</v>
      </c>
      <c r="H40" s="80">
        <v>0</v>
      </c>
      <c r="I40" s="80">
        <v>0</v>
      </c>
      <c r="J40" s="80">
        <v>819</v>
      </c>
      <c r="K40" s="80">
        <f>SUM(G40:J40)</f>
        <v>819</v>
      </c>
    </row>
    <row r="41" spans="1:11" ht="15" customHeight="1" x14ac:dyDescent="0.2">
      <c r="A41" s="37" t="s">
        <v>12</v>
      </c>
      <c r="B41" s="80">
        <v>-1</v>
      </c>
      <c r="C41" s="80">
        <v>0</v>
      </c>
      <c r="D41" s="80">
        <v>0</v>
      </c>
      <c r="E41" s="80">
        <v>6</v>
      </c>
      <c r="F41" s="80">
        <f>SUM(B41:E41)</f>
        <v>5</v>
      </c>
      <c r="G41" s="80">
        <v>0</v>
      </c>
      <c r="H41" s="80">
        <v>0</v>
      </c>
      <c r="I41" s="80">
        <v>0</v>
      </c>
      <c r="J41" s="80">
        <v>87</v>
      </c>
      <c r="K41" s="80">
        <f>SUM(G41:J41)</f>
        <v>87</v>
      </c>
    </row>
    <row r="42" spans="1:11" ht="15" customHeight="1" thickBot="1" x14ac:dyDescent="0.25">
      <c r="A42" s="36" t="s">
        <v>101</v>
      </c>
      <c r="B42" s="78">
        <f t="shared" ref="B42:K42" si="8">SUM(B37:B41)</f>
        <v>11</v>
      </c>
      <c r="C42" s="78">
        <f t="shared" si="8"/>
        <v>34</v>
      </c>
      <c r="D42" s="78">
        <f t="shared" si="8"/>
        <v>45</v>
      </c>
      <c r="E42" s="78">
        <f t="shared" si="8"/>
        <v>174</v>
      </c>
      <c r="F42" s="78">
        <f t="shared" si="8"/>
        <v>264</v>
      </c>
      <c r="G42" s="78">
        <f t="shared" si="8"/>
        <v>-30</v>
      </c>
      <c r="H42" s="78">
        <f t="shared" si="8"/>
        <v>6</v>
      </c>
      <c r="I42" s="78">
        <f t="shared" si="8"/>
        <v>-14</v>
      </c>
      <c r="J42" s="78">
        <f t="shared" si="8"/>
        <v>110</v>
      </c>
      <c r="K42" s="78">
        <f t="shared" si="8"/>
        <v>72</v>
      </c>
    </row>
    <row r="43" spans="1:11" s="40" customFormat="1" ht="15" customHeight="1" thickTop="1" x14ac:dyDescent="0.2">
      <c r="A43" s="39" t="s">
        <v>102</v>
      </c>
      <c r="B43" s="81">
        <f>B42/'C - Segment Information'!B$29</f>
        <v>6.7237163814180927E-3</v>
      </c>
      <c r="C43" s="81">
        <f>C42/'C - Segment Information'!C$29</f>
        <v>1.9825072886297375E-2</v>
      </c>
      <c r="D43" s="81">
        <f>D42/'C - Segment Information'!D$29</f>
        <v>2.4509803921568627E-2</v>
      </c>
      <c r="E43" s="81">
        <f>E42/'C - Segment Information'!E$29</f>
        <v>6.6437571592210767E-2</v>
      </c>
      <c r="F43" s="81">
        <f>F42/'C - Segment Information'!F$29</f>
        <v>3.3820138355111454E-2</v>
      </c>
      <c r="G43" s="122">
        <f>G42/'C - Segment Information'!G$29</f>
        <v>-1.9342359767891684E-2</v>
      </c>
      <c r="H43" s="81">
        <f>H42/'C - Segment Information'!H$29</f>
        <v>3.90625E-3</v>
      </c>
      <c r="I43" s="122">
        <f>I42/'C - Segment Information'!I$29</f>
        <v>-8.1967213114754103E-3</v>
      </c>
      <c r="J43" s="81">
        <f>J42/'C - Segment Information'!J$29</f>
        <v>4.5795170691090757E-2</v>
      </c>
      <c r="K43" s="81">
        <f>K42/'C - Segment Information'!K$29</f>
        <v>1.0004168403501459E-2</v>
      </c>
    </row>
    <row r="44" spans="1:11" ht="15" customHeight="1" x14ac:dyDescent="0.2">
      <c r="A44" s="39"/>
      <c r="B44" s="44"/>
      <c r="C44" s="44"/>
      <c r="D44" s="44"/>
      <c r="E44" s="43"/>
      <c r="F44" s="44"/>
      <c r="G44" s="44"/>
      <c r="H44" s="44"/>
      <c r="I44" s="44"/>
      <c r="J44" s="44"/>
      <c r="K44" s="44"/>
    </row>
    <row r="45" spans="1:11" s="84" customFormat="1" ht="15" customHeight="1" x14ac:dyDescent="0.2">
      <c r="A45" s="83" t="s">
        <v>34</v>
      </c>
      <c r="B45" s="82"/>
      <c r="C45" s="82"/>
      <c r="D45" s="82"/>
      <c r="E45" s="82"/>
      <c r="F45" s="82"/>
      <c r="G45" s="82"/>
      <c r="H45" s="82"/>
      <c r="I45" s="82"/>
      <c r="J45" s="82"/>
      <c r="K45" s="82"/>
    </row>
    <row r="46" spans="1:11" s="84" customFormat="1" ht="15" customHeight="1" x14ac:dyDescent="0.2">
      <c r="A46" s="85" t="s">
        <v>8</v>
      </c>
      <c r="B46" s="77">
        <f>'A - Income Statement'!B14</f>
        <v>2511</v>
      </c>
      <c r="C46" s="77">
        <f>'A - Income Statement'!C14</f>
        <v>2427</v>
      </c>
      <c r="D46" s="77">
        <f>'A - Income Statement'!D14</f>
        <v>2458</v>
      </c>
      <c r="E46" s="77">
        <f>'A - Income Statement'!E14</f>
        <v>3412</v>
      </c>
      <c r="F46" s="77">
        <f>'A - Income Statement'!F14</f>
        <v>10808</v>
      </c>
      <c r="G46" s="77">
        <f>'A - Income Statement'!G14</f>
        <v>2584</v>
      </c>
      <c r="H46" s="77">
        <f>'A - Income Statement'!H14</f>
        <v>2261</v>
      </c>
      <c r="I46" s="77">
        <f>'A - Income Statement'!I14</f>
        <v>2228</v>
      </c>
      <c r="J46" s="77">
        <f>'A - Income Statement'!J14</f>
        <v>3344</v>
      </c>
      <c r="K46" s="77">
        <f>'A - Income Statement'!K14</f>
        <v>10417</v>
      </c>
    </row>
    <row r="47" spans="1:11" s="84" customFormat="1" ht="15" customHeight="1" x14ac:dyDescent="0.2">
      <c r="A47" s="86" t="s">
        <v>31</v>
      </c>
      <c r="B47" s="80">
        <f t="shared" ref="B47:K47" si="9">B13</f>
        <v>0</v>
      </c>
      <c r="C47" s="80">
        <f t="shared" si="9"/>
        <v>0</v>
      </c>
      <c r="D47" s="80">
        <f t="shared" si="9"/>
        <v>0</v>
      </c>
      <c r="E47" s="80">
        <f t="shared" si="9"/>
        <v>19</v>
      </c>
      <c r="F47" s="80">
        <f t="shared" si="9"/>
        <v>19</v>
      </c>
      <c r="G47" s="80">
        <f t="shared" si="9"/>
        <v>0</v>
      </c>
      <c r="H47" s="80">
        <f t="shared" si="9"/>
        <v>0</v>
      </c>
      <c r="I47" s="80">
        <f t="shared" si="9"/>
        <v>0</v>
      </c>
      <c r="J47" s="80">
        <f t="shared" si="9"/>
        <v>1</v>
      </c>
      <c r="K47" s="80">
        <f t="shared" si="9"/>
        <v>1</v>
      </c>
    </row>
    <row r="48" spans="1:11" s="84" customFormat="1" ht="15" customHeight="1" thickBot="1" x14ac:dyDescent="0.25">
      <c r="A48" s="85" t="s">
        <v>32</v>
      </c>
      <c r="B48" s="78">
        <f>SUM(B46:B47)</f>
        <v>2511</v>
      </c>
      <c r="C48" s="78">
        <f>SUM(C46:C47)</f>
        <v>2427</v>
      </c>
      <c r="D48" s="78">
        <f>SUM(D46:D47)</f>
        <v>2458</v>
      </c>
      <c r="E48" s="78">
        <f t="shared" ref="E48:K48" si="10">SUM(E46:E47)</f>
        <v>3431</v>
      </c>
      <c r="F48" s="78">
        <f t="shared" si="10"/>
        <v>10827</v>
      </c>
      <c r="G48" s="78">
        <f t="shared" si="10"/>
        <v>2584</v>
      </c>
      <c r="H48" s="78">
        <f t="shared" si="10"/>
        <v>2261</v>
      </c>
      <c r="I48" s="78">
        <f t="shared" si="10"/>
        <v>2228</v>
      </c>
      <c r="J48" s="78">
        <f t="shared" si="10"/>
        <v>3345</v>
      </c>
      <c r="K48" s="78">
        <f t="shared" si="10"/>
        <v>10418</v>
      </c>
    </row>
    <row r="49" spans="1:11" s="84" customFormat="1" ht="15" customHeight="1" thickTop="1" x14ac:dyDescent="0.2">
      <c r="A49" s="87" t="s">
        <v>54</v>
      </c>
      <c r="B49" s="81">
        <f>B48/'A - Income Statement'!B$11</f>
        <v>0.25039888312724373</v>
      </c>
      <c r="C49" s="81">
        <f>C48/'A - Income Statement'!C$11</f>
        <v>0.25041271151465128</v>
      </c>
      <c r="D49" s="81">
        <f>D48/'A - Income Statement'!D$11</f>
        <v>0.24850874532403194</v>
      </c>
      <c r="E49" s="81">
        <f>E48/'A - Income Statement'!E$11</f>
        <v>0.22569398763320617</v>
      </c>
      <c r="F49" s="81">
        <f>F48/'A - Income Statement'!F$11</f>
        <v>0.24160399883962244</v>
      </c>
      <c r="G49" s="81">
        <f>G48/'A - Income Statement'!G$11</f>
        <v>0.24910826183360649</v>
      </c>
      <c r="H49" s="81">
        <f>H48/'A - Income Statement'!H$11</f>
        <v>0.2421030088874612</v>
      </c>
      <c r="I49" s="81">
        <f>I48/'A - Income Statement'!I$11</f>
        <v>0.23750133248054578</v>
      </c>
      <c r="J49" s="81">
        <f>J48/'A - Income Statement'!J$11</f>
        <v>0.2237158908507223</v>
      </c>
      <c r="K49" s="81">
        <f>K48/'A - Income Statement'!K$11</f>
        <v>0.23653082075150414</v>
      </c>
    </row>
    <row r="50" spans="1:11" s="84" customFormat="1" ht="15" customHeight="1" x14ac:dyDescent="0.2">
      <c r="A50" s="87"/>
      <c r="B50" s="88"/>
      <c r="C50" s="88"/>
      <c r="D50" s="88"/>
      <c r="E50" s="88"/>
      <c r="F50" s="88"/>
      <c r="G50" s="88"/>
      <c r="H50" s="88"/>
      <c r="I50" s="88"/>
      <c r="J50" s="88"/>
      <c r="K50" s="88"/>
    </row>
    <row r="51" spans="1:11" s="84" customFormat="1" ht="15" customHeight="1" x14ac:dyDescent="0.2">
      <c r="A51" s="36" t="s">
        <v>148</v>
      </c>
      <c r="B51" s="77">
        <f>'A - Income Statement'!B16</f>
        <v>2100</v>
      </c>
      <c r="C51" s="77">
        <f>'A - Income Statement'!C16</f>
        <v>2119</v>
      </c>
      <c r="D51" s="77">
        <f>'A - Income Statement'!D16</f>
        <v>2119</v>
      </c>
      <c r="E51" s="77">
        <f>'A - Income Statement'!E16</f>
        <v>2348</v>
      </c>
      <c r="F51" s="77">
        <f>'A - Income Statement'!F16</f>
        <v>8686</v>
      </c>
      <c r="G51" s="77">
        <f>'A - Income Statement'!G16</f>
        <v>2193</v>
      </c>
      <c r="H51" s="77">
        <f>'A - Income Statement'!H16</f>
        <v>2082</v>
      </c>
      <c r="I51" s="77">
        <f>'A - Income Statement'!I16</f>
        <v>2192</v>
      </c>
      <c r="J51" s="77">
        <f>'A - Income Statement'!J16</f>
        <v>2536</v>
      </c>
      <c r="K51" s="77">
        <f>'A - Income Statement'!K16</f>
        <v>9003</v>
      </c>
    </row>
    <row r="52" spans="1:11" s="84" customFormat="1" ht="15" customHeight="1" x14ac:dyDescent="0.2">
      <c r="A52" s="86" t="s">
        <v>160</v>
      </c>
      <c r="B52" s="80">
        <f>B32</f>
        <v>0</v>
      </c>
      <c r="C52" s="80">
        <f t="shared" ref="C52:K52" si="11">C32</f>
        <v>0</v>
      </c>
      <c r="D52" s="80">
        <f t="shared" si="11"/>
        <v>0</v>
      </c>
      <c r="E52" s="80">
        <f t="shared" si="11"/>
        <v>-12</v>
      </c>
      <c r="F52" s="80">
        <f t="shared" si="11"/>
        <v>-12</v>
      </c>
      <c r="G52" s="80">
        <f t="shared" si="11"/>
        <v>0</v>
      </c>
      <c r="H52" s="80">
        <f t="shared" si="11"/>
        <v>0</v>
      </c>
      <c r="I52" s="80">
        <f t="shared" si="11"/>
        <v>0</v>
      </c>
      <c r="J52" s="80">
        <f t="shared" si="11"/>
        <v>0</v>
      </c>
      <c r="K52" s="80">
        <f t="shared" si="11"/>
        <v>0</v>
      </c>
    </row>
    <row r="53" spans="1:11" s="84" customFormat="1" ht="15" customHeight="1" x14ac:dyDescent="0.2">
      <c r="A53" s="86" t="s">
        <v>95</v>
      </c>
      <c r="B53" s="80">
        <f t="shared" ref="B53:K53" si="12">B18+B33</f>
        <v>0</v>
      </c>
      <c r="C53" s="80">
        <f t="shared" si="12"/>
        <v>0</v>
      </c>
      <c r="D53" s="80">
        <f t="shared" si="12"/>
        <v>0</v>
      </c>
      <c r="E53" s="80">
        <f t="shared" si="12"/>
        <v>-11</v>
      </c>
      <c r="F53" s="80">
        <f t="shared" si="12"/>
        <v>-11</v>
      </c>
      <c r="G53" s="80">
        <f t="shared" si="12"/>
        <v>-14</v>
      </c>
      <c r="H53" s="80">
        <f t="shared" si="12"/>
        <v>-2</v>
      </c>
      <c r="I53" s="80">
        <f t="shared" si="12"/>
        <v>0</v>
      </c>
      <c r="J53" s="80">
        <f t="shared" si="12"/>
        <v>-44</v>
      </c>
      <c r="K53" s="80">
        <f t="shared" si="12"/>
        <v>-60</v>
      </c>
    </row>
    <row r="54" spans="1:11" s="84" customFormat="1" ht="15" customHeight="1" thickBot="1" x14ac:dyDescent="0.25">
      <c r="A54" s="85" t="s">
        <v>70</v>
      </c>
      <c r="B54" s="78">
        <f t="shared" ref="B54:K54" si="13">SUM(B51:B53)</f>
        <v>2100</v>
      </c>
      <c r="C54" s="78">
        <f t="shared" si="13"/>
        <v>2119</v>
      </c>
      <c r="D54" s="78">
        <f t="shared" si="13"/>
        <v>2119</v>
      </c>
      <c r="E54" s="78">
        <f t="shared" si="13"/>
        <v>2325</v>
      </c>
      <c r="F54" s="78">
        <f t="shared" si="13"/>
        <v>8663</v>
      </c>
      <c r="G54" s="78">
        <f t="shared" si="13"/>
        <v>2179</v>
      </c>
      <c r="H54" s="78">
        <f t="shared" si="13"/>
        <v>2080</v>
      </c>
      <c r="I54" s="78">
        <f t="shared" si="13"/>
        <v>2192</v>
      </c>
      <c r="J54" s="78">
        <f t="shared" si="13"/>
        <v>2492</v>
      </c>
      <c r="K54" s="78">
        <f t="shared" si="13"/>
        <v>8943</v>
      </c>
    </row>
    <row r="55" spans="1:11" s="84" customFormat="1" ht="15" customHeight="1" thickTop="1" x14ac:dyDescent="0.2">
      <c r="A55" s="87" t="s">
        <v>71</v>
      </c>
      <c r="B55" s="81">
        <f>B54/'A - Income Statement'!B$11</f>
        <v>0.20941364180295174</v>
      </c>
      <c r="C55" s="81">
        <f>C54/'A - Income Statement'!C$11</f>
        <v>0.21863392488650432</v>
      </c>
      <c r="D55" s="81">
        <f>D54/'A - Income Statement'!D$11</f>
        <v>0.21423516327974926</v>
      </c>
      <c r="E55" s="81">
        <f>E54/'A - Income Statement'!E$11</f>
        <v>0.15294040257860808</v>
      </c>
      <c r="F55" s="81">
        <f>F54/'A - Income Statement'!F$11</f>
        <v>0.1933144400062482</v>
      </c>
      <c r="G55" s="81">
        <f>G54/'A - Income Statement'!G$11</f>
        <v>0.21006459076448472</v>
      </c>
      <c r="H55" s="81">
        <f>H54/'A - Income Statement'!H$11</f>
        <v>0.22272191883499304</v>
      </c>
      <c r="I55" s="81">
        <f>I54/'A - Income Statement'!I$11</f>
        <v>0.23366378850868777</v>
      </c>
      <c r="J55" s="81">
        <f>J54/'A - Income Statement'!J$11</f>
        <v>0.16666666666666666</v>
      </c>
      <c r="K55" s="81">
        <f>K54/'A - Income Statement'!K$11</f>
        <v>0.2030423430582359</v>
      </c>
    </row>
    <row r="56" spans="1:11" s="84" customFormat="1" ht="15" customHeight="1" x14ac:dyDescent="0.2">
      <c r="A56" s="87"/>
      <c r="B56" s="88"/>
      <c r="C56" s="88"/>
      <c r="D56" s="88"/>
      <c r="E56" s="88"/>
      <c r="F56" s="88"/>
      <c r="G56" s="88"/>
      <c r="H56" s="88"/>
      <c r="I56" s="88"/>
      <c r="J56" s="88"/>
      <c r="K56" s="88"/>
    </row>
    <row r="57" spans="1:11" s="84" customFormat="1" ht="15" customHeight="1" x14ac:dyDescent="0.2">
      <c r="A57" s="85" t="s">
        <v>72</v>
      </c>
      <c r="B57" s="77">
        <f>'A - Income Statement'!B20</f>
        <v>407</v>
      </c>
      <c r="C57" s="77">
        <f>'A - Income Statement'!C20</f>
        <v>308</v>
      </c>
      <c r="D57" s="77">
        <f>'A - Income Statement'!D20</f>
        <v>339</v>
      </c>
      <c r="E57" s="77">
        <f>'A - Income Statement'!E20</f>
        <v>1041</v>
      </c>
      <c r="F57" s="77">
        <f>'A - Income Statement'!F20</f>
        <v>2095</v>
      </c>
      <c r="G57" s="77">
        <f>'A - Income Statement'!G20</f>
        <v>264</v>
      </c>
      <c r="H57" s="77">
        <f>'A - Income Statement'!H20</f>
        <v>88</v>
      </c>
      <c r="I57" s="77">
        <f>'A - Income Statement'!I20</f>
        <v>2</v>
      </c>
      <c r="J57" s="77">
        <f>'A - Income Statement'!J20</f>
        <v>-182</v>
      </c>
      <c r="K57" s="77">
        <f>'A - Income Statement'!K20</f>
        <v>172</v>
      </c>
    </row>
    <row r="58" spans="1:11" s="84" customFormat="1" ht="15" customHeight="1" x14ac:dyDescent="0.2">
      <c r="A58" s="86" t="s">
        <v>31</v>
      </c>
      <c r="B58" s="80">
        <f t="shared" ref="B58:K58" si="14">B47</f>
        <v>0</v>
      </c>
      <c r="C58" s="80">
        <f t="shared" si="14"/>
        <v>0</v>
      </c>
      <c r="D58" s="80">
        <f t="shared" si="14"/>
        <v>0</v>
      </c>
      <c r="E58" s="80">
        <f t="shared" si="14"/>
        <v>19</v>
      </c>
      <c r="F58" s="80">
        <f t="shared" si="14"/>
        <v>19</v>
      </c>
      <c r="G58" s="80">
        <f t="shared" si="14"/>
        <v>0</v>
      </c>
      <c r="H58" s="80">
        <f t="shared" si="14"/>
        <v>0</v>
      </c>
      <c r="I58" s="80">
        <f t="shared" si="14"/>
        <v>0</v>
      </c>
      <c r="J58" s="80">
        <f t="shared" si="14"/>
        <v>1</v>
      </c>
      <c r="K58" s="80">
        <f t="shared" si="14"/>
        <v>1</v>
      </c>
    </row>
    <row r="59" spans="1:11" s="84" customFormat="1" ht="15" customHeight="1" x14ac:dyDescent="0.2">
      <c r="A59" s="86" t="s">
        <v>160</v>
      </c>
      <c r="B59" s="80">
        <f>-B52</f>
        <v>0</v>
      </c>
      <c r="C59" s="80">
        <f t="shared" ref="C59:K59" si="15">-C52</f>
        <v>0</v>
      </c>
      <c r="D59" s="80">
        <f t="shared" si="15"/>
        <v>0</v>
      </c>
      <c r="E59" s="80">
        <f t="shared" si="15"/>
        <v>12</v>
      </c>
      <c r="F59" s="80">
        <f t="shared" si="15"/>
        <v>12</v>
      </c>
      <c r="G59" s="80">
        <f t="shared" si="15"/>
        <v>0</v>
      </c>
      <c r="H59" s="80">
        <f t="shared" si="15"/>
        <v>0</v>
      </c>
      <c r="I59" s="80">
        <f t="shared" si="15"/>
        <v>0</v>
      </c>
      <c r="J59" s="80">
        <f t="shared" si="15"/>
        <v>0</v>
      </c>
      <c r="K59" s="80">
        <f t="shared" si="15"/>
        <v>0</v>
      </c>
    </row>
    <row r="60" spans="1:11" s="84" customFormat="1" ht="15" customHeight="1" x14ac:dyDescent="0.2">
      <c r="A60" s="86" t="s">
        <v>95</v>
      </c>
      <c r="B60" s="80">
        <f t="shared" ref="B60:K60" si="16">-B53</f>
        <v>0</v>
      </c>
      <c r="C60" s="80">
        <f t="shared" si="16"/>
        <v>0</v>
      </c>
      <c r="D60" s="80">
        <f t="shared" si="16"/>
        <v>0</v>
      </c>
      <c r="E60" s="80">
        <f t="shared" si="16"/>
        <v>11</v>
      </c>
      <c r="F60" s="80">
        <f t="shared" si="16"/>
        <v>11</v>
      </c>
      <c r="G60" s="80">
        <f t="shared" si="16"/>
        <v>14</v>
      </c>
      <c r="H60" s="80">
        <f t="shared" si="16"/>
        <v>2</v>
      </c>
      <c r="I60" s="80">
        <f t="shared" si="16"/>
        <v>0</v>
      </c>
      <c r="J60" s="80">
        <f t="shared" si="16"/>
        <v>44</v>
      </c>
      <c r="K60" s="80">
        <f t="shared" si="16"/>
        <v>60</v>
      </c>
    </row>
    <row r="61" spans="1:11" s="84" customFormat="1" ht="15" customHeight="1" x14ac:dyDescent="0.2">
      <c r="A61" s="86" t="s">
        <v>40</v>
      </c>
      <c r="B61" s="80">
        <f t="shared" ref="B61:K61" si="17">B25+B40</f>
        <v>0</v>
      </c>
      <c r="C61" s="80">
        <f t="shared" si="17"/>
        <v>0</v>
      </c>
      <c r="D61" s="80">
        <f t="shared" si="17"/>
        <v>0</v>
      </c>
      <c r="E61" s="80">
        <f t="shared" si="17"/>
        <v>0</v>
      </c>
      <c r="F61" s="80">
        <f t="shared" si="17"/>
        <v>0</v>
      </c>
      <c r="G61" s="80">
        <f t="shared" si="17"/>
        <v>0</v>
      </c>
      <c r="H61" s="80">
        <f t="shared" si="17"/>
        <v>0</v>
      </c>
      <c r="I61" s="80">
        <f t="shared" si="17"/>
        <v>0</v>
      </c>
      <c r="J61" s="80">
        <f t="shared" si="17"/>
        <v>822</v>
      </c>
      <c r="K61" s="80">
        <f t="shared" si="17"/>
        <v>822</v>
      </c>
    </row>
    <row r="62" spans="1:11" s="84" customFormat="1" ht="15" customHeight="1" x14ac:dyDescent="0.2">
      <c r="A62" s="86" t="s">
        <v>12</v>
      </c>
      <c r="B62" s="80">
        <f t="shared" ref="B62:K62" si="18">B26+B41</f>
        <v>4</v>
      </c>
      <c r="C62" s="80">
        <f t="shared" si="18"/>
        <v>0</v>
      </c>
      <c r="D62" s="80">
        <f t="shared" si="18"/>
        <v>0</v>
      </c>
      <c r="E62" s="80">
        <f t="shared" si="18"/>
        <v>23</v>
      </c>
      <c r="F62" s="80">
        <f t="shared" si="18"/>
        <v>27</v>
      </c>
      <c r="G62" s="80">
        <f t="shared" si="18"/>
        <v>127</v>
      </c>
      <c r="H62" s="80">
        <f t="shared" si="18"/>
        <v>91</v>
      </c>
      <c r="I62" s="80">
        <f t="shared" si="18"/>
        <v>34</v>
      </c>
      <c r="J62" s="80">
        <f t="shared" si="18"/>
        <v>168</v>
      </c>
      <c r="K62" s="80">
        <f t="shared" si="18"/>
        <v>420</v>
      </c>
    </row>
    <row r="63" spans="1:11" s="84" customFormat="1" ht="13.5" thickBot="1" x14ac:dyDescent="0.25">
      <c r="A63" s="85" t="s">
        <v>33</v>
      </c>
      <c r="B63" s="78">
        <f t="shared" ref="B63:K63" si="19">SUM(B57:B62)</f>
        <v>411</v>
      </c>
      <c r="C63" s="78">
        <f t="shared" si="19"/>
        <v>308</v>
      </c>
      <c r="D63" s="78">
        <f t="shared" si="19"/>
        <v>339</v>
      </c>
      <c r="E63" s="78">
        <f t="shared" si="19"/>
        <v>1106</v>
      </c>
      <c r="F63" s="78">
        <f t="shared" si="19"/>
        <v>2164</v>
      </c>
      <c r="G63" s="78">
        <f t="shared" si="19"/>
        <v>405</v>
      </c>
      <c r="H63" s="78">
        <f t="shared" si="19"/>
        <v>181</v>
      </c>
      <c r="I63" s="78">
        <f t="shared" si="19"/>
        <v>36</v>
      </c>
      <c r="J63" s="78">
        <f t="shared" si="19"/>
        <v>853</v>
      </c>
      <c r="K63" s="78">
        <f t="shared" si="19"/>
        <v>1475</v>
      </c>
    </row>
    <row r="64" spans="1:11" s="84" customFormat="1" ht="15" customHeight="1" thickTop="1" x14ac:dyDescent="0.2">
      <c r="A64" s="87" t="s">
        <v>53</v>
      </c>
      <c r="B64" s="81">
        <f>B63/'A - Income Statement'!B$11</f>
        <v>4.0985241324291981E-2</v>
      </c>
      <c r="C64" s="81">
        <f>C63/'A - Income Statement'!C$11</f>
        <v>3.1778786628146927E-2</v>
      </c>
      <c r="D64" s="81">
        <f>D63/'A - Income Statement'!D$11</f>
        <v>3.4273582044282679E-2</v>
      </c>
      <c r="E64" s="81">
        <f>E63/'A - Income Statement'!E$11</f>
        <v>7.2753585054598086E-2</v>
      </c>
      <c r="F64" s="81">
        <f>F63/'A - Income Statement'!F$11</f>
        <v>4.8289558833374241E-2</v>
      </c>
      <c r="G64" s="81">
        <f>G63/'A - Income Statement'!G$11</f>
        <v>3.9043671069121759E-2</v>
      </c>
      <c r="H64" s="81">
        <f>H63/'A - Income Statement'!H$11</f>
        <v>1.9381090052468145E-2</v>
      </c>
      <c r="I64" s="81">
        <f>I63/'A - Income Statement'!I$11</f>
        <v>3.8375439718580109E-3</v>
      </c>
      <c r="J64" s="81">
        <f>J63/'A - Income Statement'!J$11</f>
        <v>5.7049224184055641E-2</v>
      </c>
      <c r="K64" s="81">
        <f>K63/'A - Income Statement'!K$11</f>
        <v>3.3488477693268251E-2</v>
      </c>
    </row>
    <row r="65" spans="1:12" ht="15" customHeight="1" x14ac:dyDescent="0.2">
      <c r="A65" s="87"/>
      <c r="B65" s="117"/>
      <c r="C65" s="117"/>
      <c r="D65" s="117"/>
      <c r="E65" s="117"/>
      <c r="F65" s="117"/>
      <c r="G65" s="117"/>
      <c r="H65" s="117"/>
      <c r="I65" s="117"/>
      <c r="J65" s="117"/>
      <c r="K65" s="117"/>
      <c r="L65" s="84"/>
    </row>
    <row r="66" spans="1:12" s="84" customFormat="1" ht="15" customHeight="1" x14ac:dyDescent="0.2">
      <c r="A66" s="83" t="s">
        <v>34</v>
      </c>
      <c r="B66" s="117"/>
      <c r="C66" s="117"/>
      <c r="D66" s="117"/>
      <c r="E66" s="117"/>
      <c r="F66" s="117"/>
      <c r="G66" s="117"/>
      <c r="H66" s="117"/>
      <c r="I66" s="117"/>
      <c r="J66" s="117"/>
      <c r="K66" s="117"/>
    </row>
    <row r="67" spans="1:12" s="84" customFormat="1" ht="15" customHeight="1" x14ac:dyDescent="0.2">
      <c r="A67" s="85" t="s">
        <v>89</v>
      </c>
      <c r="B67" s="77">
        <f>SUM('A - Income Statement'!B29,'A - Income Statement'!B32)</f>
        <v>252</v>
      </c>
      <c r="C67" s="77">
        <f>SUM('A - Income Statement'!C29,'A - Income Statement'!C32)</f>
        <v>179</v>
      </c>
      <c r="D67" s="77">
        <f>SUM('A - Income Statement'!D29,'A - Income Statement'!D32)</f>
        <v>192</v>
      </c>
      <c r="E67" s="77">
        <f>SUM('A - Income Statement'!E29,'A - Income Statement'!E32)</f>
        <v>721</v>
      </c>
      <c r="F67" s="77">
        <f>SUM('A - Income Statement'!F29,'A - Income Statement'!F32)</f>
        <v>1344</v>
      </c>
      <c r="G67" s="77">
        <f>SUM('A - Income Statement'!G29,'A - Income Statement'!G32)</f>
        <v>169</v>
      </c>
      <c r="H67" s="77">
        <f>SUM('A - Income Statement'!H29,'A - Income Statement'!H32)</f>
        <v>31</v>
      </c>
      <c r="I67" s="77">
        <f>SUM('A - Income Statement'!I29,'A - Income Statement'!I32)</f>
        <v>-9</v>
      </c>
      <c r="J67" s="77">
        <f>SUM('A - Income Statement'!J29,'A - Income Statement'!J32)</f>
        <v>-461</v>
      </c>
      <c r="K67" s="77">
        <f>SUM('A - Income Statement'!K29,'A - Income Statement'!K32)</f>
        <v>-270</v>
      </c>
    </row>
    <row r="68" spans="1:12" s="84" customFormat="1" ht="15" customHeight="1" x14ac:dyDescent="0.2">
      <c r="A68" s="121" t="s">
        <v>97</v>
      </c>
      <c r="B68" s="80">
        <v>0</v>
      </c>
      <c r="C68" s="80">
        <v>0</v>
      </c>
      <c r="D68" s="80">
        <v>0</v>
      </c>
      <c r="E68" s="80">
        <v>12</v>
      </c>
      <c r="F68" s="80">
        <f>SUM(B68:E68)</f>
        <v>12</v>
      </c>
      <c r="G68" s="80">
        <v>0</v>
      </c>
      <c r="H68" s="80">
        <v>0</v>
      </c>
      <c r="I68" s="80">
        <v>0</v>
      </c>
      <c r="J68" s="80">
        <v>1</v>
      </c>
      <c r="K68" s="80">
        <f t="shared" ref="K68:K74" si="20">SUM(G68:J68)</f>
        <v>1</v>
      </c>
    </row>
    <row r="69" spans="1:12" s="84" customFormat="1" ht="15" customHeight="1" x14ac:dyDescent="0.2">
      <c r="A69" s="121" t="s">
        <v>105</v>
      </c>
      <c r="B69" s="80">
        <v>0</v>
      </c>
      <c r="C69" s="80">
        <v>0</v>
      </c>
      <c r="D69" s="80">
        <v>0</v>
      </c>
      <c r="E69" s="80">
        <v>8</v>
      </c>
      <c r="F69" s="80">
        <f t="shared" ref="F69:F74" si="21">SUM(B69:E69)</f>
        <v>8</v>
      </c>
      <c r="G69" s="80">
        <v>0</v>
      </c>
      <c r="H69" s="80">
        <v>0</v>
      </c>
      <c r="I69" s="80">
        <v>0</v>
      </c>
      <c r="J69" s="80">
        <v>0</v>
      </c>
      <c r="K69" s="80">
        <f t="shared" si="20"/>
        <v>0</v>
      </c>
    </row>
    <row r="70" spans="1:12" s="84" customFormat="1" ht="15" customHeight="1" x14ac:dyDescent="0.2">
      <c r="A70" s="121" t="s">
        <v>98</v>
      </c>
      <c r="B70" s="80">
        <v>0</v>
      </c>
      <c r="C70" s="80">
        <v>0</v>
      </c>
      <c r="D70" s="80">
        <v>0</v>
      </c>
      <c r="E70" s="80">
        <v>8</v>
      </c>
      <c r="F70" s="80">
        <f t="shared" si="21"/>
        <v>8</v>
      </c>
      <c r="G70" s="80">
        <v>9</v>
      </c>
      <c r="H70" s="80">
        <v>1</v>
      </c>
      <c r="I70" s="80">
        <v>0</v>
      </c>
      <c r="J70" s="80">
        <v>31</v>
      </c>
      <c r="K70" s="80">
        <f t="shared" si="20"/>
        <v>41</v>
      </c>
    </row>
    <row r="71" spans="1:12" s="84" customFormat="1" ht="15" customHeight="1" x14ac:dyDescent="0.2">
      <c r="A71" s="121" t="s">
        <v>76</v>
      </c>
      <c r="B71" s="80">
        <v>0</v>
      </c>
      <c r="C71" s="80">
        <v>0</v>
      </c>
      <c r="D71" s="80">
        <v>0</v>
      </c>
      <c r="E71" s="80">
        <v>0</v>
      </c>
      <c r="F71" s="80">
        <f>SUM(B71:E71)</f>
        <v>0</v>
      </c>
      <c r="G71" s="80">
        <v>0</v>
      </c>
      <c r="H71" s="80">
        <v>0</v>
      </c>
      <c r="I71" s="80">
        <v>0</v>
      </c>
      <c r="J71" s="80">
        <v>821</v>
      </c>
      <c r="K71" s="80">
        <f>SUM(G71:J71)</f>
        <v>821</v>
      </c>
    </row>
    <row r="72" spans="1:12" s="84" customFormat="1" ht="15" customHeight="1" x14ac:dyDescent="0.2">
      <c r="A72" s="121" t="s">
        <v>75</v>
      </c>
      <c r="B72" s="80">
        <v>3</v>
      </c>
      <c r="C72" s="80">
        <v>0</v>
      </c>
      <c r="D72" s="80">
        <v>0</v>
      </c>
      <c r="E72" s="134">
        <v>13</v>
      </c>
      <c r="F72" s="134">
        <f t="shared" si="21"/>
        <v>16</v>
      </c>
      <c r="G72" s="80">
        <v>84</v>
      </c>
      <c r="H72" s="80">
        <v>57</v>
      </c>
      <c r="I72" s="80">
        <v>23</v>
      </c>
      <c r="J72" s="80">
        <v>107</v>
      </c>
      <c r="K72" s="80">
        <f t="shared" si="20"/>
        <v>271</v>
      </c>
    </row>
    <row r="73" spans="1:12" s="84" customFormat="1" ht="15" customHeight="1" x14ac:dyDescent="0.2">
      <c r="A73" s="121" t="s">
        <v>35</v>
      </c>
      <c r="B73" s="80">
        <v>0</v>
      </c>
      <c r="C73" s="80">
        <v>0</v>
      </c>
      <c r="D73" s="80">
        <v>0</v>
      </c>
      <c r="E73" s="80">
        <v>-48</v>
      </c>
      <c r="F73" s="80">
        <f t="shared" si="21"/>
        <v>-48</v>
      </c>
      <c r="G73" s="80">
        <v>0</v>
      </c>
      <c r="H73" s="80">
        <v>0</v>
      </c>
      <c r="I73" s="80">
        <v>0</v>
      </c>
      <c r="J73" s="80">
        <v>0</v>
      </c>
      <c r="K73" s="80">
        <f t="shared" si="20"/>
        <v>0</v>
      </c>
    </row>
    <row r="74" spans="1:12" s="84" customFormat="1" ht="15" customHeight="1" x14ac:dyDescent="0.2">
      <c r="A74" s="121" t="s">
        <v>77</v>
      </c>
      <c r="B74" s="80">
        <v>0</v>
      </c>
      <c r="C74" s="80">
        <v>0</v>
      </c>
      <c r="D74" s="80">
        <v>0</v>
      </c>
      <c r="E74" s="80">
        <v>0</v>
      </c>
      <c r="F74" s="80">
        <f t="shared" si="21"/>
        <v>0</v>
      </c>
      <c r="G74" s="80">
        <v>0</v>
      </c>
      <c r="H74" s="80">
        <v>0</v>
      </c>
      <c r="I74" s="80">
        <v>0</v>
      </c>
      <c r="J74" s="80">
        <v>0</v>
      </c>
      <c r="K74" s="80">
        <f t="shared" si="20"/>
        <v>0</v>
      </c>
    </row>
    <row r="75" spans="1:12" s="84" customFormat="1" ht="15" customHeight="1" thickBot="1" x14ac:dyDescent="0.25">
      <c r="A75" s="85" t="s">
        <v>36</v>
      </c>
      <c r="B75" s="78">
        <f t="shared" ref="B75:K75" si="22">SUM(B67:B74)</f>
        <v>255</v>
      </c>
      <c r="C75" s="78">
        <f t="shared" si="22"/>
        <v>179</v>
      </c>
      <c r="D75" s="78">
        <f t="shared" si="22"/>
        <v>192</v>
      </c>
      <c r="E75" s="78">
        <f t="shared" si="22"/>
        <v>714</v>
      </c>
      <c r="F75" s="78">
        <f t="shared" si="22"/>
        <v>1340</v>
      </c>
      <c r="G75" s="78">
        <f t="shared" si="22"/>
        <v>262</v>
      </c>
      <c r="H75" s="78">
        <f t="shared" si="22"/>
        <v>89</v>
      </c>
      <c r="I75" s="78">
        <f t="shared" si="22"/>
        <v>14</v>
      </c>
      <c r="J75" s="78">
        <f t="shared" si="22"/>
        <v>499</v>
      </c>
      <c r="K75" s="78">
        <f t="shared" si="22"/>
        <v>864</v>
      </c>
    </row>
    <row r="76" spans="1:12" s="84" customFormat="1" ht="15" customHeight="1" thickTop="1" x14ac:dyDescent="0.2">
      <c r="A76" s="87"/>
      <c r="B76" s="117"/>
      <c r="C76" s="117"/>
      <c r="D76" s="117"/>
      <c r="E76" s="117"/>
      <c r="F76" s="117"/>
      <c r="G76" s="117"/>
      <c r="H76" s="117"/>
      <c r="I76" s="117"/>
      <c r="J76" s="117"/>
      <c r="K76" s="117"/>
    </row>
    <row r="77" spans="1:12" s="84" customFormat="1" ht="15" customHeight="1" x14ac:dyDescent="0.2">
      <c r="A77" s="83" t="s">
        <v>34</v>
      </c>
      <c r="B77" s="117"/>
      <c r="C77" s="117"/>
      <c r="D77" s="117"/>
      <c r="E77" s="117"/>
      <c r="F77" s="117"/>
      <c r="G77" s="117"/>
      <c r="H77" s="117"/>
      <c r="I77" s="117"/>
      <c r="J77" s="117"/>
      <c r="K77" s="117"/>
    </row>
    <row r="78" spans="1:12" s="84" customFormat="1" ht="15" customHeight="1" x14ac:dyDescent="0.2">
      <c r="A78" s="85" t="s">
        <v>81</v>
      </c>
      <c r="B78" s="118">
        <f>'A - Income Statement'!B42</f>
        <v>0.63</v>
      </c>
      <c r="C78" s="118">
        <f>'A - Income Statement'!C42</f>
        <v>0.47</v>
      </c>
      <c r="D78" s="118">
        <f>'A - Income Statement'!D42</f>
        <v>0.52</v>
      </c>
      <c r="E78" s="118">
        <f>'A - Income Statement'!E42</f>
        <v>2.0099999999999998</v>
      </c>
      <c r="F78" s="118">
        <f>'A - Income Statement'!F42</f>
        <v>3.55</v>
      </c>
      <c r="G78" s="118">
        <f>'A - Income Statement'!G42</f>
        <v>0.49</v>
      </c>
      <c r="H78" s="118">
        <f>'A - Income Statement'!H42</f>
        <v>0.09</v>
      </c>
      <c r="I78" s="118">
        <f>'A - Income Statement'!I42</f>
        <v>-0.03</v>
      </c>
      <c r="J78" s="118">
        <f>'A - Income Statement'!J42</f>
        <v>-1.36</v>
      </c>
      <c r="K78" s="118">
        <f>'A - Income Statement'!K42</f>
        <v>-0.79</v>
      </c>
    </row>
    <row r="79" spans="1:12" s="84" customFormat="1" ht="15" customHeight="1" x14ac:dyDescent="0.2">
      <c r="A79" s="86" t="s">
        <v>104</v>
      </c>
      <c r="B79" s="119">
        <v>0</v>
      </c>
      <c r="C79" s="119">
        <v>0</v>
      </c>
      <c r="D79" s="119">
        <v>0</v>
      </c>
      <c r="E79" s="119">
        <v>0</v>
      </c>
      <c r="F79" s="119">
        <v>0</v>
      </c>
      <c r="G79" s="119">
        <v>0</v>
      </c>
      <c r="H79" s="119">
        <v>0</v>
      </c>
      <c r="I79" s="119">
        <v>0</v>
      </c>
      <c r="J79" s="119">
        <v>0</v>
      </c>
      <c r="K79" s="119">
        <v>0</v>
      </c>
    </row>
    <row r="80" spans="1:12" s="84" customFormat="1" ht="15" customHeight="1" x14ac:dyDescent="0.2">
      <c r="A80" s="121" t="s">
        <v>99</v>
      </c>
      <c r="B80" s="119">
        <v>0</v>
      </c>
      <c r="C80" s="119">
        <v>0</v>
      </c>
      <c r="D80" s="119">
        <v>0</v>
      </c>
      <c r="E80" s="119">
        <v>0.03</v>
      </c>
      <c r="F80" s="119">
        <v>0.03</v>
      </c>
      <c r="G80" s="119">
        <v>0</v>
      </c>
      <c r="H80" s="119">
        <v>0</v>
      </c>
      <c r="I80" s="119">
        <v>0</v>
      </c>
      <c r="J80" s="119">
        <v>0.01</v>
      </c>
      <c r="K80" s="119">
        <v>0</v>
      </c>
    </row>
    <row r="81" spans="1:12" s="84" customFormat="1" ht="15" customHeight="1" x14ac:dyDescent="0.2">
      <c r="A81" s="121" t="s">
        <v>106</v>
      </c>
      <c r="B81" s="119">
        <v>0</v>
      </c>
      <c r="C81" s="119">
        <v>0</v>
      </c>
      <c r="D81" s="119">
        <v>0</v>
      </c>
      <c r="E81" s="119">
        <v>0.02</v>
      </c>
      <c r="F81" s="119">
        <v>0.02</v>
      </c>
      <c r="G81" s="119">
        <v>0</v>
      </c>
      <c r="H81" s="119">
        <v>0</v>
      </c>
      <c r="I81" s="119">
        <v>0</v>
      </c>
      <c r="J81" s="119">
        <v>0</v>
      </c>
      <c r="K81" s="119">
        <v>0</v>
      </c>
    </row>
    <row r="82" spans="1:12" s="84" customFormat="1" ht="15" customHeight="1" x14ac:dyDescent="0.2">
      <c r="A82" s="121" t="s">
        <v>100</v>
      </c>
      <c r="B82" s="119">
        <v>0</v>
      </c>
      <c r="C82" s="119">
        <v>0</v>
      </c>
      <c r="D82" s="119">
        <v>0</v>
      </c>
      <c r="E82" s="119">
        <v>0.02</v>
      </c>
      <c r="F82" s="119">
        <v>0.02</v>
      </c>
      <c r="G82" s="119">
        <v>0.03</v>
      </c>
      <c r="H82" s="119">
        <v>0</v>
      </c>
      <c r="I82" s="119">
        <v>0</v>
      </c>
      <c r="J82" s="119">
        <v>0.09</v>
      </c>
      <c r="K82" s="119">
        <v>0.12</v>
      </c>
    </row>
    <row r="83" spans="1:12" s="84" customFormat="1" ht="15" customHeight="1" x14ac:dyDescent="0.2">
      <c r="A83" s="121" t="s">
        <v>79</v>
      </c>
      <c r="B83" s="119">
        <v>0</v>
      </c>
      <c r="C83" s="119">
        <v>0</v>
      </c>
      <c r="D83" s="119">
        <v>0</v>
      </c>
      <c r="E83" s="119">
        <v>0</v>
      </c>
      <c r="F83" s="119">
        <v>0</v>
      </c>
      <c r="G83" s="119">
        <v>0</v>
      </c>
      <c r="H83" s="119">
        <v>0</v>
      </c>
      <c r="I83" s="119">
        <v>0</v>
      </c>
      <c r="J83" s="119">
        <v>2.42</v>
      </c>
      <c r="K83" s="119">
        <v>2.42</v>
      </c>
    </row>
    <row r="84" spans="1:12" s="84" customFormat="1" ht="15" customHeight="1" x14ac:dyDescent="0.2">
      <c r="A84" s="121" t="s">
        <v>78</v>
      </c>
      <c r="B84" s="119">
        <v>0.01</v>
      </c>
      <c r="C84" s="119">
        <v>0</v>
      </c>
      <c r="D84" s="119">
        <v>0</v>
      </c>
      <c r="E84" s="119">
        <v>0.04</v>
      </c>
      <c r="F84" s="119">
        <v>0.05</v>
      </c>
      <c r="G84" s="119">
        <v>0.24</v>
      </c>
      <c r="H84" s="119">
        <v>0.17</v>
      </c>
      <c r="I84" s="119">
        <v>7.0000000000000007E-2</v>
      </c>
      <c r="J84" s="119">
        <v>0.31</v>
      </c>
      <c r="K84" s="119">
        <v>0.79</v>
      </c>
    </row>
    <row r="85" spans="1:12" s="84" customFormat="1" ht="15" customHeight="1" x14ac:dyDescent="0.2">
      <c r="A85" s="121" t="s">
        <v>37</v>
      </c>
      <c r="B85" s="119">
        <v>0</v>
      </c>
      <c r="C85" s="119">
        <v>0</v>
      </c>
      <c r="D85" s="119">
        <v>0</v>
      </c>
      <c r="E85" s="119">
        <v>-0.13</v>
      </c>
      <c r="F85" s="119">
        <v>-0.13</v>
      </c>
      <c r="G85" s="119">
        <v>0</v>
      </c>
      <c r="H85" s="119">
        <v>0</v>
      </c>
      <c r="I85" s="119">
        <v>0</v>
      </c>
      <c r="J85" s="119">
        <v>0</v>
      </c>
      <c r="K85" s="119">
        <f>SUM(G85:J85)</f>
        <v>0</v>
      </c>
    </row>
    <row r="86" spans="1:12" s="84" customFormat="1" ht="15" customHeight="1" x14ac:dyDescent="0.2">
      <c r="A86" s="121" t="s">
        <v>80</v>
      </c>
      <c r="B86" s="119">
        <v>0</v>
      </c>
      <c r="C86" s="119">
        <v>0</v>
      </c>
      <c r="D86" s="119">
        <v>0</v>
      </c>
      <c r="E86" s="119">
        <v>0</v>
      </c>
      <c r="F86" s="119">
        <v>0</v>
      </c>
      <c r="G86" s="119">
        <v>0</v>
      </c>
      <c r="H86" s="119">
        <v>0</v>
      </c>
      <c r="I86" s="119">
        <v>0</v>
      </c>
      <c r="J86" s="119">
        <v>0</v>
      </c>
      <c r="K86" s="119">
        <f>SUM(G86:J86)</f>
        <v>0</v>
      </c>
    </row>
    <row r="87" spans="1:12" s="84" customFormat="1" ht="15" customHeight="1" thickBot="1" x14ac:dyDescent="0.25">
      <c r="A87" s="85" t="s">
        <v>103</v>
      </c>
      <c r="B87" s="120">
        <f t="shared" ref="B87:K87" si="23">SUM(B78:B86)</f>
        <v>0.64</v>
      </c>
      <c r="C87" s="120">
        <f t="shared" si="23"/>
        <v>0.47</v>
      </c>
      <c r="D87" s="120">
        <f t="shared" si="23"/>
        <v>0.52</v>
      </c>
      <c r="E87" s="120">
        <f t="shared" si="23"/>
        <v>1.9899999999999998</v>
      </c>
      <c r="F87" s="120">
        <f t="shared" si="23"/>
        <v>3.5399999999999996</v>
      </c>
      <c r="G87" s="120">
        <f t="shared" si="23"/>
        <v>0.76</v>
      </c>
      <c r="H87" s="120">
        <f t="shared" si="23"/>
        <v>0.26</v>
      </c>
      <c r="I87" s="120">
        <f t="shared" si="23"/>
        <v>4.0000000000000008E-2</v>
      </c>
      <c r="J87" s="120">
        <f t="shared" si="23"/>
        <v>1.47</v>
      </c>
      <c r="K87" s="120">
        <f t="shared" si="23"/>
        <v>2.54</v>
      </c>
    </row>
    <row r="88" spans="1:12" ht="15" customHeight="1" thickTop="1" x14ac:dyDescent="0.2">
      <c r="A88" s="87"/>
      <c r="B88" s="117"/>
      <c r="C88" s="117"/>
      <c r="D88" s="117"/>
      <c r="E88" s="117"/>
      <c r="F88" s="117"/>
      <c r="G88" s="117"/>
      <c r="H88" s="117"/>
      <c r="I88" s="117"/>
      <c r="J88" s="117"/>
      <c r="K88" s="117"/>
      <c r="L88" s="84"/>
    </row>
    <row r="89" spans="1:12" ht="15" customHeight="1" x14ac:dyDescent="0.2">
      <c r="A89" s="85" t="s">
        <v>161</v>
      </c>
      <c r="B89" s="135">
        <v>400.7</v>
      </c>
      <c r="C89" s="135">
        <v>385.6</v>
      </c>
      <c r="D89" s="135">
        <v>372.4</v>
      </c>
      <c r="E89" s="135">
        <v>359.6</v>
      </c>
      <c r="F89" s="135">
        <v>379.7</v>
      </c>
      <c r="G89" s="135">
        <v>342.8</v>
      </c>
      <c r="H89" s="135">
        <v>338.6</v>
      </c>
      <c r="I89" s="135">
        <v>338.1</v>
      </c>
      <c r="J89" s="135">
        <v>338.5</v>
      </c>
      <c r="K89" s="135">
        <v>339.8</v>
      </c>
      <c r="L89" s="84"/>
    </row>
    <row r="90" spans="1:12" ht="15" customHeight="1" x14ac:dyDescent="0.2">
      <c r="A90" s="87"/>
      <c r="B90" s="117"/>
      <c r="C90" s="117"/>
      <c r="D90" s="117"/>
      <c r="E90" s="117"/>
      <c r="F90" s="117"/>
      <c r="G90" s="117"/>
      <c r="H90" s="117"/>
      <c r="I90" s="117"/>
      <c r="J90" s="117"/>
      <c r="K90" s="117"/>
      <c r="L90" s="84"/>
    </row>
    <row r="91" spans="1:12" ht="39.75" customHeight="1" x14ac:dyDescent="0.2">
      <c r="A91" s="148" t="s">
        <v>157</v>
      </c>
      <c r="B91" s="148"/>
      <c r="C91" s="148"/>
      <c r="D91" s="148"/>
      <c r="E91" s="148"/>
      <c r="F91" s="148"/>
      <c r="G91" s="148"/>
      <c r="H91" s="148"/>
      <c r="I91" s="148"/>
      <c r="J91" s="148"/>
      <c r="K91" s="148"/>
      <c r="L91" s="84"/>
    </row>
    <row r="92" spans="1:12" ht="15" customHeight="1" x14ac:dyDescent="0.2">
      <c r="A92" s="84"/>
      <c r="B92" s="84"/>
      <c r="C92" s="84"/>
      <c r="D92" s="84"/>
      <c r="E92" s="84"/>
      <c r="F92" s="84"/>
      <c r="G92" s="84"/>
      <c r="H92" s="84"/>
      <c r="I92" s="84"/>
      <c r="J92" s="84"/>
      <c r="K92" s="84"/>
      <c r="L92" s="84"/>
    </row>
    <row r="93" spans="1:12" ht="15" customHeight="1" x14ac:dyDescent="0.2">
      <c r="A93" s="84"/>
      <c r="B93" s="84"/>
      <c r="C93" s="84"/>
      <c r="D93" s="84"/>
      <c r="E93" s="84"/>
      <c r="F93" s="84"/>
      <c r="G93" s="84"/>
      <c r="H93" s="84"/>
      <c r="I93" s="84"/>
      <c r="J93" s="84"/>
      <c r="K93" s="84"/>
      <c r="L93" s="84"/>
    </row>
    <row r="94" spans="1:12" ht="15" customHeight="1" x14ac:dyDescent="0.2">
      <c r="A94" s="84"/>
      <c r="B94" s="84"/>
      <c r="C94" s="84"/>
      <c r="D94" s="84"/>
      <c r="E94" s="84"/>
      <c r="F94" s="84"/>
      <c r="G94" s="84"/>
      <c r="H94" s="84"/>
      <c r="I94" s="84"/>
      <c r="J94" s="84"/>
      <c r="K94" s="84"/>
      <c r="L94" s="84"/>
    </row>
    <row r="95" spans="1:12" ht="15" customHeight="1" x14ac:dyDescent="0.2">
      <c r="A95" s="84"/>
      <c r="B95" s="84"/>
      <c r="C95" s="84"/>
      <c r="D95" s="84"/>
      <c r="E95" s="84"/>
      <c r="F95" s="84"/>
      <c r="G95" s="84"/>
      <c r="H95" s="84"/>
      <c r="I95" s="84"/>
      <c r="J95" s="84"/>
      <c r="K95" s="84"/>
      <c r="L95" s="84"/>
    </row>
    <row r="96" spans="1:12" ht="15" customHeight="1" x14ac:dyDescent="0.2">
      <c r="A96" s="84"/>
      <c r="B96" s="84"/>
      <c r="C96" s="84"/>
      <c r="D96" s="84"/>
      <c r="E96" s="84"/>
      <c r="F96" s="84"/>
      <c r="G96" s="84"/>
      <c r="H96" s="84"/>
      <c r="I96" s="84"/>
      <c r="J96" s="84"/>
      <c r="K96" s="84"/>
      <c r="L96" s="84"/>
    </row>
  </sheetData>
  <mergeCells count="8">
    <mergeCell ref="A91:K91"/>
    <mergeCell ref="B7:F7"/>
    <mergeCell ref="G7:K7"/>
    <mergeCell ref="A1:K1"/>
    <mergeCell ref="A2:K2"/>
    <mergeCell ref="A3:K3"/>
    <mergeCell ref="A4:K4"/>
    <mergeCell ref="A5:K5"/>
  </mergeCells>
  <printOptions horizontalCentered="1"/>
  <pageMargins left="0.28999999999999998" right="0.28999999999999998" top="0.26" bottom="0.17" header="0.3" footer="0.3"/>
  <pageSetup scale="55" orientation="portrait" r:id="rId1"/>
  <headerFooter>
    <oddFooter>&amp;C&amp;P of &amp;N</oddFooter>
  </headerFooter>
  <rowBreaks count="1" manualBreakCount="1">
    <brk id="76" max="16383" man="1"/>
  </rowBreaks>
  <ignoredErrors>
    <ignoredError sqref="K33 K40 K85:K86" formulaRange="1"/>
    <ignoredError sqref="F24 K24 F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showGridLines="0" zoomScaleNormal="100" workbookViewId="0">
      <selection activeCell="A28" sqref="A28"/>
    </sheetView>
  </sheetViews>
  <sheetFormatPr defaultRowHeight="15" customHeight="1" x14ac:dyDescent="0.25"/>
  <cols>
    <col min="1" max="1" width="45.85546875" style="45" customWidth="1"/>
    <col min="2" max="11" width="11.7109375" style="45" customWidth="1"/>
    <col min="12" max="16384" width="9.140625" style="45"/>
  </cols>
  <sheetData>
    <row r="1" spans="1:11" ht="15" customHeight="1" x14ac:dyDescent="0.25">
      <c r="A1" s="151" t="s">
        <v>48</v>
      </c>
      <c r="B1" s="151"/>
      <c r="C1" s="151"/>
      <c r="D1" s="151"/>
      <c r="E1" s="151"/>
      <c r="F1" s="151"/>
      <c r="G1" s="151"/>
      <c r="H1" s="151"/>
      <c r="I1" s="151"/>
      <c r="J1" s="151"/>
      <c r="K1" s="151"/>
    </row>
    <row r="2" spans="1:11" ht="15" customHeight="1" x14ac:dyDescent="0.25">
      <c r="A2" s="156" t="s">
        <v>51</v>
      </c>
      <c r="B2" s="156"/>
      <c r="C2" s="156"/>
      <c r="D2" s="156"/>
      <c r="E2" s="156"/>
      <c r="F2" s="156"/>
      <c r="G2" s="156"/>
      <c r="H2" s="156"/>
      <c r="I2" s="156"/>
      <c r="J2" s="156"/>
      <c r="K2" s="156"/>
    </row>
    <row r="3" spans="1:11" ht="15" customHeight="1" x14ac:dyDescent="0.25">
      <c r="A3" s="151" t="str">
        <f>'B - Non-GAAP Reconciliation'!A3:K3</f>
        <v>Recast to Exclude All Discontinued Operations, Including Best Buy Europe</v>
      </c>
      <c r="B3" s="151"/>
      <c r="C3" s="151"/>
      <c r="D3" s="151"/>
      <c r="E3" s="151"/>
      <c r="F3" s="151"/>
      <c r="G3" s="151"/>
      <c r="H3" s="151"/>
      <c r="I3" s="151"/>
      <c r="J3" s="151"/>
      <c r="K3" s="151"/>
    </row>
    <row r="4" spans="1:11" ht="15" customHeight="1" x14ac:dyDescent="0.25">
      <c r="A4" s="157" t="s">
        <v>49</v>
      </c>
      <c r="B4" s="157"/>
      <c r="C4" s="157"/>
      <c r="D4" s="157"/>
      <c r="E4" s="157"/>
      <c r="F4" s="157"/>
      <c r="G4" s="157"/>
      <c r="H4" s="157"/>
      <c r="I4" s="157"/>
      <c r="J4" s="157"/>
      <c r="K4" s="157"/>
    </row>
    <row r="5" spans="1:11" ht="15" customHeight="1" x14ac:dyDescent="0.25">
      <c r="A5" s="152" t="s">
        <v>39</v>
      </c>
      <c r="B5" s="152"/>
      <c r="C5" s="152"/>
      <c r="D5" s="152"/>
      <c r="E5" s="152"/>
      <c r="F5" s="152"/>
      <c r="G5" s="152"/>
      <c r="H5" s="152"/>
      <c r="I5" s="152"/>
      <c r="J5" s="152"/>
      <c r="K5" s="152"/>
    </row>
    <row r="6" spans="1:11" ht="15" customHeight="1" x14ac:dyDescent="0.25">
      <c r="A6" s="46"/>
    </row>
    <row r="7" spans="1:11" ht="15" customHeight="1" x14ac:dyDescent="0.25">
      <c r="B7" s="153" t="str">
        <f>'A - Income Statement'!B7:F7</f>
        <v>Fiscal Year 2012</v>
      </c>
      <c r="C7" s="154"/>
      <c r="D7" s="154"/>
      <c r="E7" s="154"/>
      <c r="F7" s="155"/>
      <c r="G7" s="153" t="str">
        <f>'A - Income Statement'!G7:K7</f>
        <v>Fiscal Year 2013</v>
      </c>
      <c r="H7" s="154"/>
      <c r="I7" s="154"/>
      <c r="J7" s="154"/>
      <c r="K7" s="155"/>
    </row>
    <row r="8" spans="1:11" s="47" customFormat="1" ht="12.75" x14ac:dyDescent="0.25">
      <c r="B8" s="48" t="s">
        <v>0</v>
      </c>
      <c r="C8" s="49" t="s">
        <v>1</v>
      </c>
      <c r="D8" s="49" t="s">
        <v>2</v>
      </c>
      <c r="E8" s="49" t="s">
        <v>3</v>
      </c>
      <c r="F8" s="50" t="s">
        <v>4</v>
      </c>
      <c r="G8" s="48" t="s">
        <v>0</v>
      </c>
      <c r="H8" s="49" t="s">
        <v>1</v>
      </c>
      <c r="I8" s="49" t="s">
        <v>2</v>
      </c>
      <c r="J8" s="49" t="s">
        <v>3</v>
      </c>
      <c r="K8" s="50" t="s">
        <v>4</v>
      </c>
    </row>
    <row r="9" spans="1:11" ht="15" customHeight="1" x14ac:dyDescent="0.25">
      <c r="B9" s="51">
        <f>'A - Income Statement'!B9</f>
        <v>40663</v>
      </c>
      <c r="C9" s="52">
        <f>'A - Income Statement'!C9</f>
        <v>40754</v>
      </c>
      <c r="D9" s="52">
        <f>'A - Income Statement'!D9</f>
        <v>40845</v>
      </c>
      <c r="E9" s="52">
        <f>'A - Income Statement'!E9</f>
        <v>40936</v>
      </c>
      <c r="F9" s="53">
        <f>'A - Income Statement'!F9</f>
        <v>40936</v>
      </c>
      <c r="G9" s="51">
        <f>'A - Income Statement'!G9</f>
        <v>41034</v>
      </c>
      <c r="H9" s="52">
        <f>'A - Income Statement'!H9</f>
        <v>41125</v>
      </c>
      <c r="I9" s="52">
        <f>'A - Income Statement'!I9</f>
        <v>41216</v>
      </c>
      <c r="J9" s="52">
        <f>'A - Income Statement'!J9</f>
        <v>41307</v>
      </c>
      <c r="K9" s="53">
        <f>'A - Income Statement'!K9</f>
        <v>41307</v>
      </c>
    </row>
    <row r="10" spans="1:11" ht="15" customHeight="1" x14ac:dyDescent="0.25">
      <c r="B10" s="54"/>
      <c r="C10" s="54"/>
      <c r="D10" s="54"/>
      <c r="E10" s="54"/>
      <c r="F10" s="54"/>
      <c r="G10" s="54"/>
      <c r="H10" s="54"/>
      <c r="I10" s="54"/>
      <c r="J10" s="54"/>
      <c r="K10" s="54"/>
    </row>
    <row r="11" spans="1:11" ht="15" customHeight="1" x14ac:dyDescent="0.25">
      <c r="A11" s="55" t="s">
        <v>46</v>
      </c>
      <c r="B11" s="60"/>
      <c r="C11" s="61"/>
      <c r="D11" s="60"/>
      <c r="E11" s="61"/>
      <c r="F11" s="61"/>
      <c r="G11" s="61"/>
      <c r="H11" s="61"/>
      <c r="I11" s="61"/>
      <c r="J11" s="61"/>
      <c r="K11" s="61"/>
    </row>
    <row r="12" spans="1:11" ht="15" customHeight="1" x14ac:dyDescent="0.25">
      <c r="A12" s="62" t="s">
        <v>5</v>
      </c>
      <c r="B12" s="60">
        <v>8392</v>
      </c>
      <c r="C12" s="60">
        <v>7977</v>
      </c>
      <c r="D12" s="60">
        <v>8055</v>
      </c>
      <c r="E12" s="60">
        <v>12583</v>
      </c>
      <c r="F12" s="60">
        <f>SUM(B12:E12)</f>
        <v>37007</v>
      </c>
      <c r="G12" s="60">
        <v>8822</v>
      </c>
      <c r="H12" s="60">
        <v>7803</v>
      </c>
      <c r="I12" s="60">
        <v>7673</v>
      </c>
      <c r="J12" s="60">
        <v>12550</v>
      </c>
      <c r="K12" s="60">
        <f>SUM(G12:J12)</f>
        <v>36848</v>
      </c>
    </row>
    <row r="13" spans="1:11" ht="15" customHeight="1" x14ac:dyDescent="0.25">
      <c r="A13" s="62" t="s">
        <v>8</v>
      </c>
      <c r="B13" s="60">
        <v>2147</v>
      </c>
      <c r="C13" s="60">
        <v>2026</v>
      </c>
      <c r="D13" s="60">
        <v>2033</v>
      </c>
      <c r="E13" s="60">
        <v>2810</v>
      </c>
      <c r="F13" s="60">
        <f t="shared" ref="F13:F15" si="0">SUM(B13:E13)</f>
        <v>9016</v>
      </c>
      <c r="G13" s="60">
        <v>2233</v>
      </c>
      <c r="H13" s="60">
        <v>1896</v>
      </c>
      <c r="I13" s="60">
        <v>1855</v>
      </c>
      <c r="J13" s="60">
        <v>2809</v>
      </c>
      <c r="K13" s="60">
        <f t="shared" ref="K13:K15" si="1">SUM(G13:J13)</f>
        <v>8793</v>
      </c>
    </row>
    <row r="14" spans="1:11" ht="15" customHeight="1" x14ac:dyDescent="0.25">
      <c r="A14" s="62" t="s">
        <v>148</v>
      </c>
      <c r="B14" s="60">
        <v>1747</v>
      </c>
      <c r="C14" s="60">
        <v>1752</v>
      </c>
      <c r="D14" s="60">
        <v>1739</v>
      </c>
      <c r="E14" s="60">
        <v>1905</v>
      </c>
      <c r="F14" s="60">
        <f t="shared" si="0"/>
        <v>7143</v>
      </c>
      <c r="G14" s="60">
        <v>1811</v>
      </c>
      <c r="H14" s="60">
        <v>1722</v>
      </c>
      <c r="I14" s="60">
        <v>1805</v>
      </c>
      <c r="J14" s="60">
        <v>2076</v>
      </c>
      <c r="K14" s="60">
        <f t="shared" si="1"/>
        <v>7414</v>
      </c>
    </row>
    <row r="15" spans="1:11" ht="15" customHeight="1" x14ac:dyDescent="0.25">
      <c r="A15" s="62" t="s">
        <v>13</v>
      </c>
      <c r="B15" s="60">
        <v>395</v>
      </c>
      <c r="C15" s="60">
        <v>274</v>
      </c>
      <c r="D15" s="60">
        <v>294</v>
      </c>
      <c r="E15" s="60">
        <v>888</v>
      </c>
      <c r="F15" s="60">
        <f t="shared" si="0"/>
        <v>1851</v>
      </c>
      <c r="G15" s="60">
        <v>295</v>
      </c>
      <c r="H15" s="60">
        <v>83</v>
      </c>
      <c r="I15" s="60">
        <v>16</v>
      </c>
      <c r="J15" s="60">
        <v>649</v>
      </c>
      <c r="K15" s="60">
        <f t="shared" si="1"/>
        <v>1043</v>
      </c>
    </row>
    <row r="16" spans="1:11" ht="15" customHeight="1" x14ac:dyDescent="0.25">
      <c r="A16" s="63" t="s">
        <v>42</v>
      </c>
      <c r="B16" s="64"/>
      <c r="C16" s="64"/>
      <c r="D16" s="64"/>
      <c r="E16" s="64"/>
      <c r="F16" s="64"/>
      <c r="G16" s="64"/>
      <c r="H16" s="64"/>
      <c r="I16" s="64"/>
      <c r="J16" s="64"/>
      <c r="K16" s="64"/>
    </row>
    <row r="17" spans="1:11" ht="15" customHeight="1" x14ac:dyDescent="0.25">
      <c r="A17" s="62" t="s">
        <v>149</v>
      </c>
      <c r="B17" s="65">
        <f>'D - Revenue Category Summary'!B28</f>
        <v>-3.8</v>
      </c>
      <c r="C17" s="65">
        <f>'D - Revenue Category Summary'!C28</f>
        <v>-4.1000000000000005</v>
      </c>
      <c r="D17" s="65">
        <f>'D - Revenue Category Summary'!D28</f>
        <v>0.1</v>
      </c>
      <c r="E17" s="65">
        <f>'D - Revenue Category Summary'!E28</f>
        <v>-1.0999999999999999</v>
      </c>
      <c r="F17" s="65">
        <f>'D - Revenue Category Summary'!F28</f>
        <v>-2.1</v>
      </c>
      <c r="G17" s="65">
        <f>'D - Revenue Category Summary'!G28</f>
        <v>-3.7</v>
      </c>
      <c r="H17" s="65">
        <f>'D - Revenue Category Summary'!H28</f>
        <v>-1.6</v>
      </c>
      <c r="I17" s="65">
        <f>'D - Revenue Category Summary'!I28</f>
        <v>-4</v>
      </c>
      <c r="J17" s="65">
        <f>'D - Revenue Category Summary'!J28</f>
        <v>0.9</v>
      </c>
      <c r="K17" s="65">
        <f>'D - Revenue Category Summary'!K28</f>
        <v>-1.7</v>
      </c>
    </row>
    <row r="18" spans="1:11" ht="15" customHeight="1" x14ac:dyDescent="0.25">
      <c r="A18" s="62" t="s">
        <v>43</v>
      </c>
      <c r="B18" s="66">
        <f t="shared" ref="B18:K18" si="2">B13/B12</f>
        <v>0.25583889418493805</v>
      </c>
      <c r="C18" s="66">
        <f t="shared" si="2"/>
        <v>0.25398019305503322</v>
      </c>
      <c r="D18" s="66">
        <f t="shared" si="2"/>
        <v>0.25238981998758536</v>
      </c>
      <c r="E18" s="66">
        <f t="shared" si="2"/>
        <v>0.22331717396487324</v>
      </c>
      <c r="F18" s="66">
        <f t="shared" si="2"/>
        <v>0.24362958359229334</v>
      </c>
      <c r="G18" s="66">
        <f t="shared" si="2"/>
        <v>0.25311720698254364</v>
      </c>
      <c r="H18" s="66">
        <f t="shared" si="2"/>
        <v>0.24298346789696271</v>
      </c>
      <c r="I18" s="66">
        <f t="shared" si="2"/>
        <v>0.2417568095920761</v>
      </c>
      <c r="J18" s="66">
        <f t="shared" si="2"/>
        <v>0.22382470119521913</v>
      </c>
      <c r="K18" s="66">
        <f t="shared" si="2"/>
        <v>0.23862896222318714</v>
      </c>
    </row>
    <row r="19" spans="1:11" ht="15" customHeight="1" x14ac:dyDescent="0.25">
      <c r="A19" s="62" t="s">
        <v>44</v>
      </c>
      <c r="B19" s="66">
        <f t="shared" ref="B19:K19" si="3">B14/B12</f>
        <v>0.20817445185891326</v>
      </c>
      <c r="C19" s="66">
        <f t="shared" si="3"/>
        <v>0.21963144039112448</v>
      </c>
      <c r="D19" s="66">
        <f t="shared" si="3"/>
        <v>0.21589075108628181</v>
      </c>
      <c r="E19" s="66">
        <f t="shared" si="3"/>
        <v>0.15139473893348168</v>
      </c>
      <c r="F19" s="66">
        <f t="shared" si="3"/>
        <v>0.19301753722268761</v>
      </c>
      <c r="G19" s="66">
        <f t="shared" si="3"/>
        <v>0.20528224892314667</v>
      </c>
      <c r="H19" s="66">
        <f t="shared" si="3"/>
        <v>0.22068435217224144</v>
      </c>
      <c r="I19" s="66">
        <f t="shared" si="3"/>
        <v>0.23524045353838133</v>
      </c>
      <c r="J19" s="66">
        <f t="shared" si="3"/>
        <v>0.16541832669322709</v>
      </c>
      <c r="K19" s="66">
        <f t="shared" si="3"/>
        <v>0.20120495006513245</v>
      </c>
    </row>
    <row r="20" spans="1:11" ht="15" customHeight="1" x14ac:dyDescent="0.25">
      <c r="A20" s="62" t="s">
        <v>45</v>
      </c>
      <c r="B20" s="67">
        <f t="shared" ref="B20:K20" si="4">B15/B12</f>
        <v>4.7068636796949476E-2</v>
      </c>
      <c r="C20" s="67">
        <f t="shared" si="4"/>
        <v>3.4348752663908737E-2</v>
      </c>
      <c r="D20" s="67">
        <f t="shared" si="4"/>
        <v>3.6499068901303541E-2</v>
      </c>
      <c r="E20" s="67">
        <f t="shared" si="4"/>
        <v>7.0571405865056031E-2</v>
      </c>
      <c r="F20" s="67">
        <f t="shared" si="4"/>
        <v>5.0017564244602374E-2</v>
      </c>
      <c r="G20" s="67">
        <f t="shared" si="4"/>
        <v>3.3439129449104509E-2</v>
      </c>
      <c r="H20" s="67">
        <f t="shared" si="4"/>
        <v>1.0636934512367038E-2</v>
      </c>
      <c r="I20" s="67">
        <f t="shared" si="4"/>
        <v>2.0852339371823275E-3</v>
      </c>
      <c r="J20" s="67">
        <f t="shared" si="4"/>
        <v>5.1713147410358568E-2</v>
      </c>
      <c r="K20" s="67">
        <f t="shared" si="4"/>
        <v>2.830547112462006E-2</v>
      </c>
    </row>
    <row r="21" spans="1:11" ht="15" customHeight="1" x14ac:dyDescent="0.25">
      <c r="A21" s="62"/>
      <c r="B21" s="67"/>
      <c r="C21" s="67"/>
      <c r="D21" s="67"/>
      <c r="E21" s="67"/>
      <c r="F21" s="67"/>
      <c r="G21" s="67"/>
      <c r="H21" s="67"/>
      <c r="I21" s="67"/>
      <c r="J21" s="67"/>
      <c r="K21" s="67"/>
    </row>
    <row r="22" spans="1:11" ht="15" customHeight="1" x14ac:dyDescent="0.25">
      <c r="A22" s="63" t="s">
        <v>90</v>
      </c>
      <c r="B22" s="67"/>
      <c r="C22" s="67"/>
      <c r="D22" s="67"/>
      <c r="E22" s="67"/>
      <c r="F22" s="67"/>
      <c r="G22" s="67"/>
      <c r="H22" s="67"/>
      <c r="I22" s="67"/>
      <c r="J22" s="67"/>
      <c r="K22" s="67"/>
    </row>
    <row r="23" spans="1:11" ht="15" customHeight="1" x14ac:dyDescent="0.25">
      <c r="A23" s="62" t="s">
        <v>150</v>
      </c>
      <c r="B23" s="67">
        <f>'B - Non-GAAP Reconciliation'!B15</f>
        <v>0.25583889418493805</v>
      </c>
      <c r="C23" s="67">
        <f>'B - Non-GAAP Reconciliation'!C15</f>
        <v>0.25398019305503322</v>
      </c>
      <c r="D23" s="67">
        <f>'B - Non-GAAP Reconciliation'!D15</f>
        <v>0.25238981998758536</v>
      </c>
      <c r="E23" s="67">
        <f>'B - Non-GAAP Reconciliation'!E15</f>
        <v>0.22482714773901297</v>
      </c>
      <c r="F23" s="67">
        <f>'B - Non-GAAP Reconciliation'!F15</f>
        <v>0.24414299997297809</v>
      </c>
      <c r="G23" s="67">
        <f>'B - Non-GAAP Reconciliation'!G15</f>
        <v>0.25311720698254364</v>
      </c>
      <c r="H23" s="67">
        <f>'B - Non-GAAP Reconciliation'!H15</f>
        <v>0.24298346789696271</v>
      </c>
      <c r="I23" s="67">
        <f>'B - Non-GAAP Reconciliation'!I15</f>
        <v>0.2417568095920761</v>
      </c>
      <c r="J23" s="67">
        <f>'B - Non-GAAP Reconciliation'!J15</f>
        <v>0.22390438247011951</v>
      </c>
      <c r="K23" s="67">
        <f>'B - Non-GAAP Reconciliation'!K15</f>
        <v>0.23865610073816762</v>
      </c>
    </row>
    <row r="24" spans="1:11" ht="15" customHeight="1" x14ac:dyDescent="0.25">
      <c r="A24" s="62" t="s">
        <v>151</v>
      </c>
      <c r="B24" s="67">
        <f>B19</f>
        <v>0.20817445185891326</v>
      </c>
      <c r="C24" s="67">
        <f t="shared" ref="C24:K24" si="5">C19</f>
        <v>0.21963144039112448</v>
      </c>
      <c r="D24" s="67">
        <f t="shared" si="5"/>
        <v>0.21589075108628181</v>
      </c>
      <c r="E24" s="67">
        <f t="shared" si="5"/>
        <v>0.15139473893348168</v>
      </c>
      <c r="F24" s="67">
        <f t="shared" si="5"/>
        <v>0.19301753722268761</v>
      </c>
      <c r="G24" s="67">
        <f t="shared" si="5"/>
        <v>0.20528224892314667</v>
      </c>
      <c r="H24" s="67">
        <f t="shared" si="5"/>
        <v>0.22068435217224144</v>
      </c>
      <c r="I24" s="67">
        <f t="shared" si="5"/>
        <v>0.23524045353838133</v>
      </c>
      <c r="J24" s="67">
        <f t="shared" si="5"/>
        <v>0.16541832669322709</v>
      </c>
      <c r="K24" s="67">
        <f t="shared" si="5"/>
        <v>0.20120495006513245</v>
      </c>
    </row>
    <row r="25" spans="1:11" ht="15" customHeight="1" x14ac:dyDescent="0.25">
      <c r="A25" s="62" t="s">
        <v>152</v>
      </c>
      <c r="B25" s="60">
        <f>'B - Non-GAAP Reconciliation'!B27</f>
        <v>400</v>
      </c>
      <c r="C25" s="60">
        <f>'B - Non-GAAP Reconciliation'!C27</f>
        <v>274</v>
      </c>
      <c r="D25" s="60">
        <f>'B - Non-GAAP Reconciliation'!D27</f>
        <v>294</v>
      </c>
      <c r="E25" s="60">
        <f>'B - Non-GAAP Reconciliation'!E27</f>
        <v>932</v>
      </c>
      <c r="F25" s="60">
        <f>'B - Non-GAAP Reconciliation'!F27</f>
        <v>1900</v>
      </c>
      <c r="G25" s="60">
        <f>'B - Non-GAAP Reconciliation'!G27</f>
        <v>435</v>
      </c>
      <c r="H25" s="60">
        <f>'B - Non-GAAP Reconciliation'!H27</f>
        <v>175</v>
      </c>
      <c r="I25" s="60">
        <f>'B - Non-GAAP Reconciliation'!I27</f>
        <v>50</v>
      </c>
      <c r="J25" s="60">
        <f>'B - Non-GAAP Reconciliation'!J27</f>
        <v>743</v>
      </c>
      <c r="K25" s="60">
        <f>'B - Non-GAAP Reconciliation'!K27</f>
        <v>1403</v>
      </c>
    </row>
    <row r="26" spans="1:11" ht="15" customHeight="1" x14ac:dyDescent="0.25">
      <c r="A26" s="62" t="s">
        <v>153</v>
      </c>
      <c r="B26" s="67">
        <f>B25/B12</f>
        <v>4.7664442326024785E-2</v>
      </c>
      <c r="C26" s="67">
        <f t="shared" ref="C26:K26" si="6">C25/C12</f>
        <v>3.4348752663908737E-2</v>
      </c>
      <c r="D26" s="67">
        <f t="shared" si="6"/>
        <v>3.6499068901303541E-2</v>
      </c>
      <c r="E26" s="67">
        <f t="shared" si="6"/>
        <v>7.406818723674799E-2</v>
      </c>
      <c r="F26" s="67">
        <f t="shared" si="6"/>
        <v>5.1341638068473534E-2</v>
      </c>
      <c r="G26" s="67">
        <f t="shared" si="6"/>
        <v>4.930854681478123E-2</v>
      </c>
      <c r="H26" s="67">
        <f t="shared" si="6"/>
        <v>2.2427271562219658E-2</v>
      </c>
      <c r="I26" s="67">
        <f t="shared" si="6"/>
        <v>6.5163560536947735E-3</v>
      </c>
      <c r="J26" s="67">
        <f t="shared" si="6"/>
        <v>5.9203187250996013E-2</v>
      </c>
      <c r="K26" s="67">
        <f t="shared" si="6"/>
        <v>3.807533651758576E-2</v>
      </c>
    </row>
    <row r="27" spans="1:11" ht="15" customHeight="1" x14ac:dyDescent="0.25">
      <c r="A27" s="58"/>
      <c r="B27" s="59"/>
      <c r="C27" s="59"/>
      <c r="D27" s="59"/>
      <c r="E27" s="59"/>
      <c r="F27" s="59"/>
      <c r="G27" s="59"/>
      <c r="H27" s="59"/>
      <c r="I27" s="59"/>
      <c r="J27" s="59"/>
      <c r="K27" s="59"/>
    </row>
    <row r="28" spans="1:11" ht="15" customHeight="1" x14ac:dyDescent="0.25">
      <c r="A28" s="55" t="s">
        <v>47</v>
      </c>
      <c r="B28" s="59"/>
      <c r="C28" s="59"/>
      <c r="D28" s="59"/>
      <c r="E28" s="59"/>
      <c r="F28" s="59"/>
      <c r="G28" s="59"/>
      <c r="H28" s="59"/>
      <c r="I28" s="59"/>
      <c r="J28" s="59"/>
      <c r="K28" s="59"/>
    </row>
    <row r="29" spans="1:11" ht="15" customHeight="1" x14ac:dyDescent="0.25">
      <c r="A29" s="62" t="s">
        <v>5</v>
      </c>
      <c r="B29" s="60">
        <v>1636</v>
      </c>
      <c r="C29" s="60">
        <v>1715</v>
      </c>
      <c r="D29" s="60">
        <v>1836</v>
      </c>
      <c r="E29" s="60">
        <v>2619</v>
      </c>
      <c r="F29" s="60">
        <f>SUM(B29:E29)</f>
        <v>7806</v>
      </c>
      <c r="G29" s="60">
        <v>1551</v>
      </c>
      <c r="H29" s="60">
        <v>1536</v>
      </c>
      <c r="I29" s="60">
        <v>1708</v>
      </c>
      <c r="J29" s="60">
        <v>2402</v>
      </c>
      <c r="K29" s="60">
        <f>SUM(G29:J29)</f>
        <v>7197</v>
      </c>
    </row>
    <row r="30" spans="1:11" ht="15" customHeight="1" x14ac:dyDescent="0.25">
      <c r="A30" s="62" t="s">
        <v>8</v>
      </c>
      <c r="B30" s="60">
        <v>364</v>
      </c>
      <c r="C30" s="60">
        <v>401</v>
      </c>
      <c r="D30" s="60">
        <v>425</v>
      </c>
      <c r="E30" s="60">
        <v>602</v>
      </c>
      <c r="F30" s="60">
        <f t="shared" ref="F30:F32" si="7">SUM(B30:E30)</f>
        <v>1792</v>
      </c>
      <c r="G30" s="60">
        <v>351</v>
      </c>
      <c r="H30" s="60">
        <v>365</v>
      </c>
      <c r="I30" s="60">
        <v>373</v>
      </c>
      <c r="J30" s="60">
        <v>535</v>
      </c>
      <c r="K30" s="60">
        <f t="shared" ref="K30:K32" si="8">SUM(G30:J30)</f>
        <v>1624</v>
      </c>
    </row>
    <row r="31" spans="1:11" ht="15" customHeight="1" x14ac:dyDescent="0.25">
      <c r="A31" s="62" t="s">
        <v>41</v>
      </c>
      <c r="B31" s="60">
        <v>353</v>
      </c>
      <c r="C31" s="60">
        <v>367</v>
      </c>
      <c r="D31" s="60">
        <v>380</v>
      </c>
      <c r="E31" s="60">
        <v>443</v>
      </c>
      <c r="F31" s="60">
        <f t="shared" si="7"/>
        <v>1543</v>
      </c>
      <c r="G31" s="60">
        <v>382</v>
      </c>
      <c r="H31" s="60">
        <v>360</v>
      </c>
      <c r="I31" s="60">
        <v>387</v>
      </c>
      <c r="J31" s="60">
        <v>460</v>
      </c>
      <c r="K31" s="60">
        <f t="shared" si="8"/>
        <v>1589</v>
      </c>
    </row>
    <row r="32" spans="1:11" ht="15" customHeight="1" x14ac:dyDescent="0.25">
      <c r="A32" s="62" t="s">
        <v>73</v>
      </c>
      <c r="B32" s="60">
        <v>12</v>
      </c>
      <c r="C32" s="60">
        <v>34</v>
      </c>
      <c r="D32" s="60">
        <v>45</v>
      </c>
      <c r="E32" s="60">
        <v>153</v>
      </c>
      <c r="F32" s="60">
        <f t="shared" si="7"/>
        <v>244</v>
      </c>
      <c r="G32" s="60">
        <v>-31</v>
      </c>
      <c r="H32" s="60">
        <v>5</v>
      </c>
      <c r="I32" s="60">
        <v>-14</v>
      </c>
      <c r="J32" s="60">
        <v>-831</v>
      </c>
      <c r="K32" s="60">
        <f t="shared" si="8"/>
        <v>-871</v>
      </c>
    </row>
    <row r="33" spans="1:11" ht="15" customHeight="1" x14ac:dyDescent="0.25">
      <c r="A33" s="63" t="s">
        <v>42</v>
      </c>
      <c r="B33" s="64"/>
      <c r="C33" s="64"/>
      <c r="D33" s="64"/>
      <c r="E33" s="64"/>
      <c r="F33" s="64"/>
      <c r="G33" s="64"/>
      <c r="H33" s="64"/>
      <c r="I33" s="64"/>
      <c r="J33" s="64"/>
      <c r="K33" s="64"/>
    </row>
    <row r="34" spans="1:11" ht="15" customHeight="1" x14ac:dyDescent="0.25">
      <c r="A34" s="62" t="s">
        <v>149</v>
      </c>
      <c r="B34" s="65">
        <f>'D - Revenue Category Summary'!B49</f>
        <v>0.7</v>
      </c>
      <c r="C34" s="65">
        <f>'D - Revenue Category Summary'!C49</f>
        <v>-2.2000000000000002</v>
      </c>
      <c r="D34" s="65">
        <f>'D - Revenue Category Summary'!D49</f>
        <v>-2</v>
      </c>
      <c r="E34" s="65">
        <f>'D - Revenue Category Summary'!E49</f>
        <v>-0.5</v>
      </c>
      <c r="F34" s="65">
        <f>'D - Revenue Category Summary'!F49</f>
        <v>-1</v>
      </c>
      <c r="G34" s="65">
        <f>'D - Revenue Category Summary'!G49</f>
        <v>-13.4</v>
      </c>
      <c r="H34" s="65">
        <f>'D - Revenue Category Summary'!H49</f>
        <v>-11.3</v>
      </c>
      <c r="I34" s="65">
        <f>'D - Revenue Category Summary'!I49</f>
        <v>-10.3</v>
      </c>
      <c r="J34" s="65">
        <f>'D - Revenue Category Summary'!J49</f>
        <v>-12.6</v>
      </c>
      <c r="K34" s="65">
        <f>'D - Revenue Category Summary'!K49</f>
        <v>-12</v>
      </c>
    </row>
    <row r="35" spans="1:11" ht="15" customHeight="1" x14ac:dyDescent="0.25">
      <c r="A35" s="62" t="s">
        <v>43</v>
      </c>
      <c r="B35" s="66">
        <f t="shared" ref="B35:K35" si="9">B30/B29</f>
        <v>0.22249388753056235</v>
      </c>
      <c r="C35" s="66">
        <f t="shared" si="9"/>
        <v>0.23381924198250728</v>
      </c>
      <c r="D35" s="66">
        <f t="shared" si="9"/>
        <v>0.23148148148148148</v>
      </c>
      <c r="E35" s="66">
        <f t="shared" si="9"/>
        <v>0.22985872470408553</v>
      </c>
      <c r="F35" s="66">
        <f t="shared" si="9"/>
        <v>0.22956699974378683</v>
      </c>
      <c r="G35" s="66">
        <f t="shared" si="9"/>
        <v>0.22630560928433269</v>
      </c>
      <c r="H35" s="66">
        <f t="shared" si="9"/>
        <v>0.23763020833333334</v>
      </c>
      <c r="I35" s="66">
        <f t="shared" si="9"/>
        <v>0.21838407494145198</v>
      </c>
      <c r="J35" s="66">
        <f t="shared" si="9"/>
        <v>0.22273105745212324</v>
      </c>
      <c r="K35" s="66">
        <f t="shared" si="9"/>
        <v>0.22564957621231069</v>
      </c>
    </row>
    <row r="36" spans="1:11" ht="15" customHeight="1" x14ac:dyDescent="0.25">
      <c r="A36" s="62" t="s">
        <v>44</v>
      </c>
      <c r="B36" s="66">
        <f t="shared" ref="B36:K36" si="10">B31/B29</f>
        <v>0.21577017114914426</v>
      </c>
      <c r="C36" s="66">
        <f t="shared" si="10"/>
        <v>0.21399416909620991</v>
      </c>
      <c r="D36" s="66">
        <f t="shared" si="10"/>
        <v>0.20697167755991286</v>
      </c>
      <c r="E36" s="66">
        <f t="shared" si="10"/>
        <v>0.16914852997327223</v>
      </c>
      <c r="F36" s="66">
        <f t="shared" si="10"/>
        <v>0.19766846015885217</v>
      </c>
      <c r="G36" s="66">
        <f t="shared" si="10"/>
        <v>0.24629271437782077</v>
      </c>
      <c r="H36" s="66">
        <f t="shared" si="10"/>
        <v>0.234375</v>
      </c>
      <c r="I36" s="66">
        <f t="shared" si="10"/>
        <v>0.2265807962529274</v>
      </c>
      <c r="J36" s="66">
        <f t="shared" si="10"/>
        <v>0.19150707743547044</v>
      </c>
      <c r="K36" s="66">
        <f t="shared" si="10"/>
        <v>0.22078643879394191</v>
      </c>
    </row>
    <row r="37" spans="1:11" ht="15" customHeight="1" x14ac:dyDescent="0.25">
      <c r="A37" s="62" t="s">
        <v>74</v>
      </c>
      <c r="B37" s="67">
        <f t="shared" ref="B37:I37" si="11">B32/B29</f>
        <v>7.3349633251833741E-3</v>
      </c>
      <c r="C37" s="67">
        <f t="shared" si="11"/>
        <v>1.9825072886297375E-2</v>
      </c>
      <c r="D37" s="67">
        <f t="shared" si="11"/>
        <v>2.4509803921568627E-2</v>
      </c>
      <c r="E37" s="67">
        <f t="shared" si="11"/>
        <v>5.8419243986254296E-2</v>
      </c>
      <c r="F37" s="67">
        <f t="shared" si="11"/>
        <v>3.1258006661542402E-2</v>
      </c>
      <c r="G37" s="132">
        <f t="shared" si="11"/>
        <v>-1.9987105093488073E-2</v>
      </c>
      <c r="H37" s="67">
        <f t="shared" si="11"/>
        <v>3.2552083333333335E-3</v>
      </c>
      <c r="I37" s="132">
        <f t="shared" si="11"/>
        <v>-8.1967213114754103E-3</v>
      </c>
      <c r="J37" s="68">
        <f>(J32/J29)*100</f>
        <v>-34.59616985845129</v>
      </c>
      <c r="K37" s="68">
        <f>(K32/K29)*100</f>
        <v>-12.102264832569126</v>
      </c>
    </row>
    <row r="38" spans="1:11" ht="15" customHeight="1" x14ac:dyDescent="0.25">
      <c r="A38" s="62"/>
      <c r="B38" s="67"/>
      <c r="C38" s="67"/>
      <c r="D38" s="67"/>
      <c r="E38" s="67"/>
      <c r="F38" s="67"/>
      <c r="G38" s="67"/>
      <c r="H38" s="67"/>
      <c r="I38" s="67"/>
      <c r="J38" s="67"/>
      <c r="K38" s="67"/>
    </row>
    <row r="39" spans="1:11" ht="15" customHeight="1" x14ac:dyDescent="0.25">
      <c r="A39" s="63" t="s">
        <v>90</v>
      </c>
      <c r="B39" s="67"/>
      <c r="C39" s="67"/>
      <c r="D39" s="67"/>
      <c r="E39" s="67"/>
      <c r="F39" s="67"/>
      <c r="G39" s="67"/>
      <c r="H39" s="67"/>
      <c r="I39" s="67"/>
      <c r="J39" s="67"/>
      <c r="K39" s="67"/>
    </row>
    <row r="40" spans="1:11" ht="15" customHeight="1" x14ac:dyDescent="0.25">
      <c r="A40" s="62" t="s">
        <v>150</v>
      </c>
      <c r="B40" s="67">
        <f>B35</f>
        <v>0.22249388753056235</v>
      </c>
      <c r="C40" s="67">
        <f t="shared" ref="C40:K40" si="12">C35</f>
        <v>0.23381924198250728</v>
      </c>
      <c r="D40" s="67">
        <f t="shared" si="12"/>
        <v>0.23148148148148148</v>
      </c>
      <c r="E40" s="67">
        <f t="shared" si="12"/>
        <v>0.22985872470408553</v>
      </c>
      <c r="F40" s="67">
        <f t="shared" si="12"/>
        <v>0.22956699974378683</v>
      </c>
      <c r="G40" s="67">
        <f t="shared" si="12"/>
        <v>0.22630560928433269</v>
      </c>
      <c r="H40" s="67">
        <f t="shared" si="12"/>
        <v>0.23763020833333334</v>
      </c>
      <c r="I40" s="67">
        <f t="shared" si="12"/>
        <v>0.21838407494145198</v>
      </c>
      <c r="J40" s="67">
        <f t="shared" si="12"/>
        <v>0.22273105745212324</v>
      </c>
      <c r="K40" s="67">
        <f t="shared" si="12"/>
        <v>0.22564957621231069</v>
      </c>
    </row>
    <row r="41" spans="1:11" ht="15" customHeight="1" x14ac:dyDescent="0.25">
      <c r="A41" s="62" t="s">
        <v>151</v>
      </c>
      <c r="B41" s="67">
        <f>'B - Non-GAAP Reconciliation'!B35</f>
        <v>0.21577017114914426</v>
      </c>
      <c r="C41" s="67">
        <f>'B - Non-GAAP Reconciliation'!C35</f>
        <v>0.21399416909620991</v>
      </c>
      <c r="D41" s="67">
        <f>'B - Non-GAAP Reconciliation'!D35</f>
        <v>0.20697167755991286</v>
      </c>
      <c r="E41" s="67">
        <f>'B - Non-GAAP Reconciliation'!E35</f>
        <v>0.16342115311187477</v>
      </c>
      <c r="F41" s="67">
        <f>'B - Non-GAAP Reconciliation'!F35</f>
        <v>0.19574686138867539</v>
      </c>
      <c r="G41" s="67">
        <f>'B - Non-GAAP Reconciliation'!G35</f>
        <v>0.24564796905222436</v>
      </c>
      <c r="H41" s="67">
        <f>'B - Non-GAAP Reconciliation'!H35</f>
        <v>0.23372395833333334</v>
      </c>
      <c r="I41" s="67">
        <f>'B - Non-GAAP Reconciliation'!I35</f>
        <v>0.2265807962529274</v>
      </c>
      <c r="J41" s="67">
        <f>'B - Non-GAAP Reconciliation'!J35</f>
        <v>0.17693588676103247</v>
      </c>
      <c r="K41" s="67">
        <f>'B - Non-GAAP Reconciliation'!K35</f>
        <v>0.21564540780880923</v>
      </c>
    </row>
    <row r="42" spans="1:11" ht="15" customHeight="1" x14ac:dyDescent="0.25">
      <c r="A42" s="62" t="s">
        <v>152</v>
      </c>
      <c r="B42" s="60">
        <f>'B - Non-GAAP Reconciliation'!B42</f>
        <v>11</v>
      </c>
      <c r="C42" s="60">
        <f>'B - Non-GAAP Reconciliation'!C42</f>
        <v>34</v>
      </c>
      <c r="D42" s="60">
        <f>'B - Non-GAAP Reconciliation'!D42</f>
        <v>45</v>
      </c>
      <c r="E42" s="60">
        <f>'B - Non-GAAP Reconciliation'!E42</f>
        <v>174</v>
      </c>
      <c r="F42" s="60">
        <f>'B - Non-GAAP Reconciliation'!F42</f>
        <v>264</v>
      </c>
      <c r="G42" s="60">
        <f>'B - Non-GAAP Reconciliation'!G42</f>
        <v>-30</v>
      </c>
      <c r="H42" s="60">
        <f>'B - Non-GAAP Reconciliation'!H42</f>
        <v>6</v>
      </c>
      <c r="I42" s="60">
        <f>'B - Non-GAAP Reconciliation'!I42</f>
        <v>-14</v>
      </c>
      <c r="J42" s="60">
        <f>'B - Non-GAAP Reconciliation'!J42</f>
        <v>110</v>
      </c>
      <c r="K42" s="60">
        <f>'B - Non-GAAP Reconciliation'!K42</f>
        <v>72</v>
      </c>
    </row>
    <row r="43" spans="1:11" ht="15" customHeight="1" x14ac:dyDescent="0.25">
      <c r="A43" s="62" t="s">
        <v>153</v>
      </c>
      <c r="B43" s="67">
        <f t="shared" ref="B43:K43" si="13">B42/B29</f>
        <v>6.7237163814180927E-3</v>
      </c>
      <c r="C43" s="67">
        <f t="shared" si="13"/>
        <v>1.9825072886297375E-2</v>
      </c>
      <c r="D43" s="67">
        <f t="shared" si="13"/>
        <v>2.4509803921568627E-2</v>
      </c>
      <c r="E43" s="67">
        <f t="shared" si="13"/>
        <v>6.6437571592210767E-2</v>
      </c>
      <c r="F43" s="67">
        <f t="shared" si="13"/>
        <v>3.3820138355111454E-2</v>
      </c>
      <c r="G43" s="132">
        <f t="shared" si="13"/>
        <v>-1.9342359767891684E-2</v>
      </c>
      <c r="H43" s="67">
        <f t="shared" si="13"/>
        <v>3.90625E-3</v>
      </c>
      <c r="I43" s="132">
        <f t="shared" si="13"/>
        <v>-8.1967213114754103E-3</v>
      </c>
      <c r="J43" s="67">
        <f t="shared" si="13"/>
        <v>4.5795170691090757E-2</v>
      </c>
      <c r="K43" s="67">
        <f t="shared" si="13"/>
        <v>1.0004168403501459E-2</v>
      </c>
    </row>
    <row r="46" spans="1:11" ht="29.25" customHeight="1" x14ac:dyDescent="0.25">
      <c r="A46" s="158" t="s">
        <v>156</v>
      </c>
      <c r="B46" s="158"/>
      <c r="C46" s="158"/>
      <c r="D46" s="158"/>
      <c r="E46" s="158"/>
      <c r="F46" s="158"/>
      <c r="G46" s="158"/>
      <c r="H46" s="158"/>
      <c r="I46" s="158"/>
      <c r="J46" s="158"/>
      <c r="K46" s="158"/>
    </row>
    <row r="47" spans="1:11" ht="83.25" customHeight="1" x14ac:dyDescent="0.25">
      <c r="A47" s="149" t="s">
        <v>154</v>
      </c>
      <c r="B47" s="149"/>
      <c r="C47" s="149"/>
      <c r="D47" s="149"/>
      <c r="E47" s="149"/>
      <c r="F47" s="149"/>
      <c r="G47" s="149"/>
      <c r="H47" s="149"/>
      <c r="I47" s="149"/>
      <c r="J47" s="149"/>
      <c r="K47" s="149"/>
    </row>
    <row r="48" spans="1:11" ht="26.25" customHeight="1" x14ac:dyDescent="0.25">
      <c r="A48" s="150" t="s">
        <v>155</v>
      </c>
      <c r="B48" s="150"/>
      <c r="C48" s="150"/>
      <c r="D48" s="150"/>
      <c r="E48" s="150"/>
      <c r="F48" s="150"/>
      <c r="G48" s="150"/>
      <c r="H48" s="150"/>
      <c r="I48" s="150"/>
      <c r="J48" s="150"/>
      <c r="K48" s="150"/>
    </row>
  </sheetData>
  <mergeCells count="10">
    <mergeCell ref="A47:K47"/>
    <mergeCell ref="A48:K48"/>
    <mergeCell ref="A1:K1"/>
    <mergeCell ref="A3:K3"/>
    <mergeCell ref="A5:K5"/>
    <mergeCell ref="B7:F7"/>
    <mergeCell ref="G7:K7"/>
    <mergeCell ref="A2:K2"/>
    <mergeCell ref="A4:K4"/>
    <mergeCell ref="A46:K46"/>
  </mergeCells>
  <printOptions horizontalCentered="1"/>
  <pageMargins left="0.28999999999999998" right="0.28999999999999998" top="0.26" bottom="0.17" header="0.3" footer="0.3"/>
  <pageSetup paperSize="17"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showGridLines="0" zoomScaleNormal="100" workbookViewId="0">
      <selection activeCell="A28" sqref="A28"/>
    </sheetView>
  </sheetViews>
  <sheetFormatPr defaultRowHeight="15" customHeight="1" x14ac:dyDescent="0.25"/>
  <cols>
    <col min="1" max="1" width="45.85546875" style="45" customWidth="1"/>
    <col min="2" max="11" width="11.7109375" style="45" customWidth="1"/>
    <col min="12" max="16384" width="9.140625" style="45"/>
  </cols>
  <sheetData>
    <row r="1" spans="1:11" ht="15" customHeight="1" x14ac:dyDescent="0.25">
      <c r="A1" s="151" t="s">
        <v>48</v>
      </c>
      <c r="B1" s="151"/>
      <c r="C1" s="151"/>
      <c r="D1" s="151"/>
      <c r="E1" s="151"/>
      <c r="F1" s="151"/>
      <c r="G1" s="151"/>
      <c r="H1" s="151"/>
      <c r="I1" s="151"/>
      <c r="J1" s="151"/>
      <c r="K1" s="151"/>
    </row>
    <row r="2" spans="1:11" ht="15" customHeight="1" x14ac:dyDescent="0.25">
      <c r="A2" s="156" t="s">
        <v>62</v>
      </c>
      <c r="B2" s="156"/>
      <c r="C2" s="156"/>
      <c r="D2" s="156"/>
      <c r="E2" s="156"/>
      <c r="F2" s="156"/>
      <c r="G2" s="156"/>
      <c r="H2" s="156"/>
      <c r="I2" s="156"/>
      <c r="J2" s="156"/>
      <c r="K2" s="156"/>
    </row>
    <row r="3" spans="1:11" ht="15" customHeight="1" x14ac:dyDescent="0.25">
      <c r="A3" s="151" t="str">
        <f>'B - Non-GAAP Reconciliation'!A3:K3</f>
        <v>Recast to Exclude All Discontinued Operations, Including Best Buy Europe</v>
      </c>
      <c r="B3" s="151"/>
      <c r="C3" s="151"/>
      <c r="D3" s="151"/>
      <c r="E3" s="151"/>
      <c r="F3" s="151"/>
      <c r="G3" s="151"/>
      <c r="H3" s="151"/>
      <c r="I3" s="151"/>
      <c r="J3" s="151"/>
      <c r="K3" s="151"/>
    </row>
    <row r="4" spans="1:11" ht="15" customHeight="1" x14ac:dyDescent="0.25">
      <c r="A4" s="152" t="s">
        <v>39</v>
      </c>
      <c r="B4" s="152"/>
      <c r="C4" s="152"/>
      <c r="D4" s="152"/>
      <c r="E4" s="152"/>
      <c r="F4" s="152"/>
      <c r="G4" s="152"/>
      <c r="H4" s="152"/>
      <c r="I4" s="152"/>
      <c r="J4" s="152"/>
      <c r="K4" s="152"/>
    </row>
    <row r="5" spans="1:11" ht="15" customHeight="1" x14ac:dyDescent="0.25">
      <c r="A5" s="46"/>
    </row>
    <row r="6" spans="1:11" ht="15" customHeight="1" x14ac:dyDescent="0.25">
      <c r="B6" s="153" t="str">
        <f>'A - Income Statement'!B7:F7</f>
        <v>Fiscal Year 2012</v>
      </c>
      <c r="C6" s="154"/>
      <c r="D6" s="154"/>
      <c r="E6" s="154"/>
      <c r="F6" s="155"/>
      <c r="G6" s="153" t="str">
        <f>'A - Income Statement'!G7:K7</f>
        <v>Fiscal Year 2013</v>
      </c>
      <c r="H6" s="154"/>
      <c r="I6" s="154"/>
      <c r="J6" s="154"/>
      <c r="K6" s="155"/>
    </row>
    <row r="7" spans="1:11" s="47" customFormat="1" ht="12.75" x14ac:dyDescent="0.25">
      <c r="B7" s="48" t="s">
        <v>0</v>
      </c>
      <c r="C7" s="49" t="s">
        <v>1</v>
      </c>
      <c r="D7" s="49" t="s">
        <v>2</v>
      </c>
      <c r="E7" s="49" t="s">
        <v>3</v>
      </c>
      <c r="F7" s="50" t="s">
        <v>4</v>
      </c>
      <c r="G7" s="48" t="s">
        <v>0</v>
      </c>
      <c r="H7" s="49" t="s">
        <v>1</v>
      </c>
      <c r="I7" s="49" t="s">
        <v>2</v>
      </c>
      <c r="J7" s="49" t="s">
        <v>3</v>
      </c>
      <c r="K7" s="50" t="s">
        <v>4</v>
      </c>
    </row>
    <row r="8" spans="1:11" ht="15" customHeight="1" x14ac:dyDescent="0.25">
      <c r="B8" s="51">
        <f>'A - Income Statement'!B9</f>
        <v>40663</v>
      </c>
      <c r="C8" s="52">
        <f>'A - Income Statement'!C9</f>
        <v>40754</v>
      </c>
      <c r="D8" s="52">
        <f>'A - Income Statement'!D9</f>
        <v>40845</v>
      </c>
      <c r="E8" s="52">
        <f>'A - Income Statement'!E9</f>
        <v>40936</v>
      </c>
      <c r="F8" s="53">
        <f>'A - Income Statement'!F9</f>
        <v>40936</v>
      </c>
      <c r="G8" s="51">
        <f>'A - Income Statement'!G9</f>
        <v>41034</v>
      </c>
      <c r="H8" s="52">
        <f>'A - Income Statement'!H9</f>
        <v>41125</v>
      </c>
      <c r="I8" s="52">
        <f>'A - Income Statement'!I9</f>
        <v>41216</v>
      </c>
      <c r="J8" s="52">
        <f>'A - Income Statement'!J9</f>
        <v>41307</v>
      </c>
      <c r="K8" s="53">
        <f>'A - Income Statement'!K9</f>
        <v>41307</v>
      </c>
    </row>
    <row r="9" spans="1:11" ht="15" customHeight="1" x14ac:dyDescent="0.25">
      <c r="B9" s="54"/>
      <c r="C9" s="54"/>
      <c r="D9" s="54"/>
      <c r="E9" s="54"/>
      <c r="F9" s="54"/>
      <c r="G9" s="54"/>
      <c r="H9" s="54"/>
      <c r="I9" s="54"/>
      <c r="J9" s="54"/>
      <c r="K9" s="54"/>
    </row>
    <row r="10" spans="1:11" ht="15" customHeight="1" x14ac:dyDescent="0.25">
      <c r="A10" s="55" t="s">
        <v>46</v>
      </c>
      <c r="B10" s="56"/>
      <c r="C10" s="57"/>
      <c r="D10" s="56"/>
      <c r="E10" s="57"/>
      <c r="F10" s="57"/>
      <c r="G10" s="57"/>
      <c r="H10" s="57"/>
      <c r="I10" s="57"/>
      <c r="J10" s="57"/>
      <c r="K10" s="57"/>
    </row>
    <row r="11" spans="1:11" ht="15" customHeight="1" x14ac:dyDescent="0.25">
      <c r="A11" s="55"/>
      <c r="B11" s="56"/>
      <c r="C11" s="57"/>
      <c r="D11" s="56"/>
      <c r="E11" s="57"/>
      <c r="F11" s="57"/>
      <c r="G11" s="57"/>
      <c r="H11" s="57"/>
      <c r="I11" s="57"/>
      <c r="J11" s="57"/>
      <c r="K11" s="57"/>
    </row>
    <row r="12" spans="1:11" ht="15" customHeight="1" x14ac:dyDescent="0.25">
      <c r="A12" s="55" t="s">
        <v>55</v>
      </c>
      <c r="B12" s="56"/>
      <c r="C12" s="57"/>
      <c r="D12" s="56"/>
      <c r="E12" s="57"/>
      <c r="F12" s="57"/>
      <c r="G12" s="57"/>
      <c r="H12" s="57"/>
      <c r="I12" s="57"/>
      <c r="J12" s="57"/>
      <c r="K12" s="57"/>
    </row>
    <row r="13" spans="1:11" ht="15" customHeight="1" x14ac:dyDescent="0.25">
      <c r="A13" s="62" t="s">
        <v>56</v>
      </c>
      <c r="B13" s="69">
        <v>35</v>
      </c>
      <c r="C13" s="69">
        <v>36</v>
      </c>
      <c r="D13" s="69">
        <v>33</v>
      </c>
      <c r="E13" s="69">
        <v>38</v>
      </c>
      <c r="F13" s="69">
        <v>36</v>
      </c>
      <c r="G13" s="69">
        <v>34</v>
      </c>
      <c r="H13" s="69">
        <v>33</v>
      </c>
      <c r="I13" s="69">
        <v>31</v>
      </c>
      <c r="J13" s="69">
        <v>35</v>
      </c>
      <c r="K13" s="69">
        <v>34</v>
      </c>
    </row>
    <row r="14" spans="1:11" ht="15" customHeight="1" x14ac:dyDescent="0.25">
      <c r="A14" s="62" t="s">
        <v>92</v>
      </c>
      <c r="B14" s="69">
        <v>40</v>
      </c>
      <c r="C14" s="69">
        <v>40</v>
      </c>
      <c r="D14" s="69">
        <v>43</v>
      </c>
      <c r="E14" s="69">
        <v>37</v>
      </c>
      <c r="F14" s="69">
        <v>40</v>
      </c>
      <c r="G14" s="69">
        <v>43</v>
      </c>
      <c r="H14" s="69">
        <v>44</v>
      </c>
      <c r="I14" s="69">
        <v>45</v>
      </c>
      <c r="J14" s="69">
        <v>42</v>
      </c>
      <c r="K14" s="69">
        <v>44</v>
      </c>
    </row>
    <row r="15" spans="1:11" ht="15" customHeight="1" x14ac:dyDescent="0.25">
      <c r="A15" s="62" t="s">
        <v>57</v>
      </c>
      <c r="B15" s="69">
        <v>13</v>
      </c>
      <c r="C15" s="69">
        <v>10</v>
      </c>
      <c r="D15" s="69">
        <v>10</v>
      </c>
      <c r="E15" s="69">
        <v>15</v>
      </c>
      <c r="F15" s="69">
        <v>12</v>
      </c>
      <c r="G15" s="69">
        <v>9</v>
      </c>
      <c r="H15" s="69">
        <v>8</v>
      </c>
      <c r="I15" s="69">
        <v>9</v>
      </c>
      <c r="J15" s="69">
        <v>12</v>
      </c>
      <c r="K15" s="69">
        <v>9</v>
      </c>
    </row>
    <row r="16" spans="1:11" ht="15" customHeight="1" x14ac:dyDescent="0.25">
      <c r="A16" s="62" t="s">
        <v>58</v>
      </c>
      <c r="B16" s="69">
        <v>5</v>
      </c>
      <c r="C16" s="69">
        <v>6</v>
      </c>
      <c r="D16" s="69">
        <v>6</v>
      </c>
      <c r="E16" s="69">
        <v>4</v>
      </c>
      <c r="F16" s="69">
        <v>5</v>
      </c>
      <c r="G16" s="69">
        <v>6</v>
      </c>
      <c r="H16" s="69">
        <v>7</v>
      </c>
      <c r="I16" s="69">
        <v>7</v>
      </c>
      <c r="J16" s="69">
        <v>5</v>
      </c>
      <c r="K16" s="69">
        <v>6</v>
      </c>
    </row>
    <row r="17" spans="1:11" ht="15" customHeight="1" x14ac:dyDescent="0.25">
      <c r="A17" s="62" t="s">
        <v>93</v>
      </c>
      <c r="B17" s="69">
        <v>6</v>
      </c>
      <c r="C17" s="69">
        <v>7.0000000000000009</v>
      </c>
      <c r="D17" s="69">
        <v>7.0000000000000009</v>
      </c>
      <c r="E17" s="69">
        <v>5</v>
      </c>
      <c r="F17" s="69">
        <v>6</v>
      </c>
      <c r="G17" s="69">
        <v>7</v>
      </c>
      <c r="H17" s="69">
        <v>7</v>
      </c>
      <c r="I17" s="69">
        <v>7</v>
      </c>
      <c r="J17" s="69">
        <v>5</v>
      </c>
      <c r="K17" s="69">
        <v>6</v>
      </c>
    </row>
    <row r="18" spans="1:11" ht="15" customHeight="1" x14ac:dyDescent="0.25">
      <c r="A18" s="62" t="s">
        <v>59</v>
      </c>
      <c r="B18" s="70">
        <v>1</v>
      </c>
      <c r="C18" s="70">
        <v>1</v>
      </c>
      <c r="D18" s="70">
        <v>1</v>
      </c>
      <c r="E18" s="70">
        <v>1</v>
      </c>
      <c r="F18" s="70">
        <v>1</v>
      </c>
      <c r="G18" s="70">
        <v>1</v>
      </c>
      <c r="H18" s="70">
        <v>1</v>
      </c>
      <c r="I18" s="70">
        <v>1</v>
      </c>
      <c r="J18" s="70">
        <v>1</v>
      </c>
      <c r="K18" s="70">
        <v>1</v>
      </c>
    </row>
    <row r="19" spans="1:11" ht="15" customHeight="1" thickBot="1" x14ac:dyDescent="0.3">
      <c r="A19" s="62" t="s">
        <v>60</v>
      </c>
      <c r="B19" s="71">
        <f>SUM(B13:B18)</f>
        <v>100</v>
      </c>
      <c r="C19" s="71">
        <f t="shared" ref="C19:K19" si="0">SUM(C13:C18)</f>
        <v>100</v>
      </c>
      <c r="D19" s="71">
        <f t="shared" si="0"/>
        <v>100</v>
      </c>
      <c r="E19" s="71">
        <f t="shared" si="0"/>
        <v>100</v>
      </c>
      <c r="F19" s="71">
        <f t="shared" si="0"/>
        <v>100</v>
      </c>
      <c r="G19" s="71">
        <f t="shared" si="0"/>
        <v>100</v>
      </c>
      <c r="H19" s="71">
        <f t="shared" si="0"/>
        <v>100</v>
      </c>
      <c r="I19" s="71">
        <f t="shared" si="0"/>
        <v>100</v>
      </c>
      <c r="J19" s="71">
        <f t="shared" si="0"/>
        <v>100</v>
      </c>
      <c r="K19" s="71">
        <f t="shared" si="0"/>
        <v>100</v>
      </c>
    </row>
    <row r="20" spans="1:11" ht="15" customHeight="1" thickTop="1" x14ac:dyDescent="0.25">
      <c r="A20" s="62"/>
      <c r="B20" s="66"/>
      <c r="C20" s="66"/>
      <c r="D20" s="66"/>
      <c r="E20" s="66"/>
      <c r="F20" s="66"/>
      <c r="G20" s="66"/>
      <c r="H20" s="66"/>
      <c r="I20" s="66"/>
      <c r="J20" s="66"/>
      <c r="K20" s="66"/>
    </row>
    <row r="21" spans="1:11" ht="15" customHeight="1" x14ac:dyDescent="0.25">
      <c r="A21" s="63" t="s">
        <v>61</v>
      </c>
      <c r="B21" s="66"/>
      <c r="C21" s="66"/>
      <c r="D21" s="66"/>
      <c r="E21" s="66"/>
      <c r="F21" s="66"/>
      <c r="G21" s="66"/>
      <c r="H21" s="66"/>
      <c r="I21" s="66"/>
      <c r="J21" s="66"/>
      <c r="K21" s="66"/>
    </row>
    <row r="22" spans="1:11" ht="15" customHeight="1" x14ac:dyDescent="0.25">
      <c r="A22" s="62" t="s">
        <v>56</v>
      </c>
      <c r="B22" s="72">
        <v>-5.6000000000000005</v>
      </c>
      <c r="C22" s="72">
        <v>-8.6</v>
      </c>
      <c r="D22" s="72">
        <v>-5.0999999999999996</v>
      </c>
      <c r="E22" s="72">
        <v>-4.8</v>
      </c>
      <c r="F22" s="72">
        <v>-5.8999999999999995</v>
      </c>
      <c r="G22" s="72">
        <v>-5.4</v>
      </c>
      <c r="H22" s="72">
        <v>-9.6</v>
      </c>
      <c r="I22" s="72">
        <v>-8.4</v>
      </c>
      <c r="J22" s="72">
        <v>-5.8</v>
      </c>
      <c r="K22" s="72">
        <v>-7</v>
      </c>
    </row>
    <row r="23" spans="1:11" ht="15" customHeight="1" x14ac:dyDescent="0.25">
      <c r="A23" s="62" t="s">
        <v>92</v>
      </c>
      <c r="B23" s="72">
        <v>-1.0999999999999999</v>
      </c>
      <c r="C23" s="72">
        <v>2.1999999999999997</v>
      </c>
      <c r="D23" s="72">
        <v>5.8999999999999995</v>
      </c>
      <c r="E23" s="72">
        <v>11.1</v>
      </c>
      <c r="F23" s="72">
        <v>4.9000000000000004</v>
      </c>
      <c r="G23" s="72">
        <v>3.6</v>
      </c>
      <c r="H23" s="76">
        <v>8.1999999999999993</v>
      </c>
      <c r="I23" s="72">
        <v>0.9</v>
      </c>
      <c r="J23" s="72">
        <v>13.4</v>
      </c>
      <c r="K23" s="72">
        <v>7</v>
      </c>
    </row>
    <row r="24" spans="1:11" ht="15" customHeight="1" x14ac:dyDescent="0.25">
      <c r="A24" s="62" t="s">
        <v>57</v>
      </c>
      <c r="B24" s="72">
        <v>-12.1</v>
      </c>
      <c r="C24" s="72">
        <v>-18.2</v>
      </c>
      <c r="D24" s="72">
        <v>-12</v>
      </c>
      <c r="E24" s="72">
        <v>-17.899999999999999</v>
      </c>
      <c r="F24" s="72">
        <v>-15.6</v>
      </c>
      <c r="G24" s="72">
        <v>-27.8</v>
      </c>
      <c r="H24" s="72">
        <v>-22.1</v>
      </c>
      <c r="I24" s="72">
        <v>-18.5</v>
      </c>
      <c r="J24" s="72">
        <v>-18.899999999999999</v>
      </c>
      <c r="K24" s="72">
        <v>-21.5</v>
      </c>
    </row>
    <row r="25" spans="1:11" ht="15" customHeight="1" x14ac:dyDescent="0.25">
      <c r="A25" s="62" t="s">
        <v>58</v>
      </c>
      <c r="B25" s="72">
        <v>4.2</v>
      </c>
      <c r="C25" s="72">
        <v>5.4</v>
      </c>
      <c r="D25" s="72">
        <v>14.899999999999999</v>
      </c>
      <c r="E25" s="72">
        <v>14.499999999999998</v>
      </c>
      <c r="F25" s="72">
        <v>9.7000000000000011</v>
      </c>
      <c r="G25" s="72">
        <v>8.9</v>
      </c>
      <c r="H25" s="72">
        <v>9</v>
      </c>
      <c r="I25" s="72">
        <v>10.8</v>
      </c>
      <c r="J25" s="72">
        <v>11.7</v>
      </c>
      <c r="K25" s="72">
        <v>10.1</v>
      </c>
    </row>
    <row r="26" spans="1:11" ht="15" customHeight="1" x14ac:dyDescent="0.25">
      <c r="A26" s="62" t="s">
        <v>93</v>
      </c>
      <c r="B26" s="72">
        <v>3.9</v>
      </c>
      <c r="C26" s="72">
        <v>3.4000000000000004</v>
      </c>
      <c r="D26" s="72">
        <v>0.5</v>
      </c>
      <c r="E26" s="72">
        <v>-4.9000000000000004</v>
      </c>
      <c r="F26" s="72">
        <v>0.3</v>
      </c>
      <c r="G26" s="72">
        <v>-2.2999999999999998</v>
      </c>
      <c r="H26" s="72">
        <v>1.2</v>
      </c>
      <c r="I26" s="72">
        <v>-4.5999999999999996</v>
      </c>
      <c r="J26" s="72">
        <v>6.2</v>
      </c>
      <c r="K26" s="72">
        <v>0.3</v>
      </c>
    </row>
    <row r="27" spans="1:11" ht="15" customHeight="1" x14ac:dyDescent="0.25">
      <c r="A27" s="62" t="s">
        <v>59</v>
      </c>
      <c r="B27" s="72" t="s">
        <v>68</v>
      </c>
      <c r="C27" s="72" t="s">
        <v>68</v>
      </c>
      <c r="D27" s="72" t="s">
        <v>68</v>
      </c>
      <c r="E27" s="72" t="s">
        <v>68</v>
      </c>
      <c r="F27" s="72" t="s">
        <v>68</v>
      </c>
      <c r="G27" s="72" t="s">
        <v>68</v>
      </c>
      <c r="H27" s="72" t="s">
        <v>68</v>
      </c>
      <c r="I27" s="72" t="s">
        <v>68</v>
      </c>
      <c r="J27" s="72" t="s">
        <v>68</v>
      </c>
      <c r="K27" s="72" t="s">
        <v>68</v>
      </c>
    </row>
    <row r="28" spans="1:11" ht="15" customHeight="1" x14ac:dyDescent="0.25">
      <c r="A28" s="62" t="s">
        <v>60</v>
      </c>
      <c r="B28" s="72">
        <v>-3.8</v>
      </c>
      <c r="C28" s="72">
        <v>-4.1000000000000005</v>
      </c>
      <c r="D28" s="72">
        <v>0.1</v>
      </c>
      <c r="E28" s="72">
        <v>-1.0999999999999999</v>
      </c>
      <c r="F28" s="72">
        <v>-2.1</v>
      </c>
      <c r="G28" s="72">
        <v>-3.7</v>
      </c>
      <c r="H28" s="72">
        <v>-1.6</v>
      </c>
      <c r="I28" s="72">
        <v>-4</v>
      </c>
      <c r="J28" s="72">
        <v>0.9</v>
      </c>
      <c r="K28" s="72">
        <v>-1.7</v>
      </c>
    </row>
    <row r="29" spans="1:11" ht="15" customHeight="1" x14ac:dyDescent="0.25">
      <c r="A29" s="58"/>
      <c r="B29" s="59"/>
      <c r="C29" s="59"/>
      <c r="D29" s="59"/>
      <c r="E29" s="59"/>
      <c r="F29" s="59"/>
      <c r="G29" s="59"/>
      <c r="H29" s="59"/>
      <c r="I29" s="59"/>
      <c r="J29" s="59"/>
      <c r="K29" s="59"/>
    </row>
    <row r="30" spans="1:11" ht="15" customHeight="1" x14ac:dyDescent="0.25">
      <c r="A30" s="58"/>
      <c r="B30" s="59"/>
      <c r="C30" s="59"/>
      <c r="D30" s="59"/>
      <c r="E30" s="59"/>
      <c r="F30" s="59"/>
      <c r="G30" s="59"/>
      <c r="H30" s="59"/>
      <c r="I30" s="59"/>
      <c r="J30" s="59"/>
      <c r="K30" s="59"/>
    </row>
    <row r="31" spans="1:11" ht="15" customHeight="1" x14ac:dyDescent="0.25">
      <c r="A31" s="55" t="s">
        <v>47</v>
      </c>
      <c r="B31" s="59"/>
      <c r="C31" s="59"/>
      <c r="D31" s="59"/>
      <c r="E31" s="59"/>
      <c r="F31" s="59"/>
      <c r="G31" s="59"/>
      <c r="H31" s="59"/>
      <c r="I31" s="59"/>
      <c r="J31" s="59"/>
      <c r="K31" s="59"/>
    </row>
    <row r="32" spans="1:11" ht="15" customHeight="1" x14ac:dyDescent="0.25">
      <c r="A32" s="55"/>
      <c r="B32" s="59"/>
      <c r="C32" s="59"/>
      <c r="D32" s="59"/>
      <c r="E32" s="59"/>
      <c r="F32" s="59"/>
      <c r="G32" s="59"/>
      <c r="H32" s="59"/>
      <c r="I32" s="59"/>
      <c r="J32" s="59"/>
      <c r="K32" s="59"/>
    </row>
    <row r="33" spans="1:11" ht="15" customHeight="1" x14ac:dyDescent="0.25">
      <c r="A33" s="55" t="s">
        <v>55</v>
      </c>
      <c r="B33" s="69"/>
      <c r="C33" s="69"/>
      <c r="D33" s="69"/>
      <c r="E33" s="69"/>
      <c r="F33" s="69"/>
      <c r="G33" s="69"/>
      <c r="H33" s="69"/>
      <c r="I33" s="69"/>
      <c r="J33" s="69"/>
      <c r="K33" s="69"/>
    </row>
    <row r="34" spans="1:11" ht="15" customHeight="1" x14ac:dyDescent="0.25">
      <c r="A34" s="62" t="s">
        <v>56</v>
      </c>
      <c r="B34" s="69">
        <v>33</v>
      </c>
      <c r="C34" s="69">
        <v>32</v>
      </c>
      <c r="D34" s="69">
        <v>32</v>
      </c>
      <c r="E34" s="69">
        <v>37</v>
      </c>
      <c r="F34" s="69">
        <v>34</v>
      </c>
      <c r="G34" s="69">
        <v>32</v>
      </c>
      <c r="H34" s="69">
        <v>30</v>
      </c>
      <c r="I34" s="69">
        <v>29</v>
      </c>
      <c r="J34" s="69">
        <v>35</v>
      </c>
      <c r="K34" s="69">
        <v>31</v>
      </c>
    </row>
    <row r="35" spans="1:11" ht="15" customHeight="1" x14ac:dyDescent="0.25">
      <c r="A35" s="62" t="s">
        <v>92</v>
      </c>
      <c r="B35" s="69">
        <v>37</v>
      </c>
      <c r="C35" s="69">
        <v>33</v>
      </c>
      <c r="D35" s="69">
        <v>40</v>
      </c>
      <c r="E35" s="69">
        <v>34</v>
      </c>
      <c r="F35" s="69">
        <v>35</v>
      </c>
      <c r="G35" s="69">
        <v>40</v>
      </c>
      <c r="H35" s="69">
        <v>36</v>
      </c>
      <c r="I35" s="69">
        <v>43</v>
      </c>
      <c r="J35" s="69">
        <v>37</v>
      </c>
      <c r="K35" s="69">
        <v>39</v>
      </c>
    </row>
    <row r="36" spans="1:11" ht="15" customHeight="1" x14ac:dyDescent="0.25">
      <c r="A36" s="62" t="s">
        <v>57</v>
      </c>
      <c r="B36" s="69">
        <v>8</v>
      </c>
      <c r="C36" s="69">
        <v>6</v>
      </c>
      <c r="D36" s="69">
        <v>7</v>
      </c>
      <c r="E36" s="69">
        <v>11</v>
      </c>
      <c r="F36" s="69">
        <v>8</v>
      </c>
      <c r="G36" s="69">
        <v>7</v>
      </c>
      <c r="H36" s="69">
        <v>6</v>
      </c>
      <c r="I36" s="69">
        <v>6</v>
      </c>
      <c r="J36" s="69">
        <v>10</v>
      </c>
      <c r="K36" s="69">
        <v>8</v>
      </c>
    </row>
    <row r="37" spans="1:11" ht="15" customHeight="1" x14ac:dyDescent="0.25">
      <c r="A37" s="62" t="s">
        <v>58</v>
      </c>
      <c r="B37" s="69">
        <v>17</v>
      </c>
      <c r="C37" s="69">
        <v>24</v>
      </c>
      <c r="D37" s="69">
        <v>16</v>
      </c>
      <c r="E37" s="69">
        <v>14</v>
      </c>
      <c r="F37" s="69">
        <v>18</v>
      </c>
      <c r="G37" s="69">
        <v>16</v>
      </c>
      <c r="H37" s="69">
        <v>23</v>
      </c>
      <c r="I37" s="69">
        <v>17</v>
      </c>
      <c r="J37" s="69">
        <v>14</v>
      </c>
      <c r="K37" s="69">
        <v>17</v>
      </c>
    </row>
    <row r="38" spans="1:11" ht="15" customHeight="1" x14ac:dyDescent="0.25">
      <c r="A38" s="62" t="s">
        <v>93</v>
      </c>
      <c r="B38" s="69">
        <v>5</v>
      </c>
      <c r="C38" s="69">
        <v>5</v>
      </c>
      <c r="D38" s="69">
        <v>5</v>
      </c>
      <c r="E38" s="69">
        <v>4</v>
      </c>
      <c r="F38" s="69">
        <v>5</v>
      </c>
      <c r="G38" s="69">
        <v>5</v>
      </c>
      <c r="H38" s="69">
        <v>5</v>
      </c>
      <c r="I38" s="69">
        <v>5</v>
      </c>
      <c r="J38" s="69">
        <v>4</v>
      </c>
      <c r="K38" s="69">
        <v>5</v>
      </c>
    </row>
    <row r="39" spans="1:11" ht="15" customHeight="1" x14ac:dyDescent="0.25">
      <c r="A39" s="62" t="s">
        <v>59</v>
      </c>
      <c r="B39" s="73" t="s">
        <v>69</v>
      </c>
      <c r="C39" s="73" t="s">
        <v>69</v>
      </c>
      <c r="D39" s="73" t="s">
        <v>69</v>
      </c>
      <c r="E39" s="73" t="s">
        <v>69</v>
      </c>
      <c r="F39" s="73" t="s">
        <v>69</v>
      </c>
      <c r="G39" s="73" t="s">
        <v>69</v>
      </c>
      <c r="H39" s="73" t="s">
        <v>69</v>
      </c>
      <c r="I39" s="73" t="s">
        <v>69</v>
      </c>
      <c r="J39" s="73" t="s">
        <v>69</v>
      </c>
      <c r="K39" s="73" t="s">
        <v>69</v>
      </c>
    </row>
    <row r="40" spans="1:11" ht="15" customHeight="1" thickBot="1" x14ac:dyDescent="0.3">
      <c r="A40" s="62" t="s">
        <v>60</v>
      </c>
      <c r="B40" s="71">
        <f>SUM(B34:B39)</f>
        <v>100</v>
      </c>
      <c r="C40" s="71">
        <f t="shared" ref="C40:K40" si="1">SUM(C34:C39)</f>
        <v>100</v>
      </c>
      <c r="D40" s="71">
        <f t="shared" si="1"/>
        <v>100</v>
      </c>
      <c r="E40" s="71">
        <f t="shared" si="1"/>
        <v>100</v>
      </c>
      <c r="F40" s="71">
        <f t="shared" si="1"/>
        <v>100</v>
      </c>
      <c r="G40" s="71">
        <f>SUM(G34:G39)</f>
        <v>100</v>
      </c>
      <c r="H40" s="71">
        <f t="shared" si="1"/>
        <v>100</v>
      </c>
      <c r="I40" s="71">
        <f t="shared" si="1"/>
        <v>100</v>
      </c>
      <c r="J40" s="71">
        <f t="shared" si="1"/>
        <v>100</v>
      </c>
      <c r="K40" s="71">
        <f t="shared" si="1"/>
        <v>100</v>
      </c>
    </row>
    <row r="41" spans="1:11" ht="15" customHeight="1" thickTop="1" x14ac:dyDescent="0.25">
      <c r="A41" s="62"/>
      <c r="B41" s="67"/>
      <c r="C41" s="67"/>
      <c r="D41" s="67"/>
      <c r="E41" s="67"/>
      <c r="F41" s="67"/>
      <c r="G41" s="67"/>
      <c r="H41" s="67"/>
      <c r="I41" s="67"/>
      <c r="J41" s="67"/>
      <c r="K41" s="67"/>
    </row>
    <row r="42" spans="1:11" ht="15" customHeight="1" x14ac:dyDescent="0.25">
      <c r="A42" s="63" t="s">
        <v>61</v>
      </c>
      <c r="B42" s="74"/>
      <c r="C42" s="74"/>
      <c r="D42" s="74"/>
      <c r="E42" s="74"/>
      <c r="F42" s="74"/>
      <c r="G42" s="72"/>
      <c r="H42" s="72"/>
      <c r="I42" s="72"/>
      <c r="J42" s="72"/>
      <c r="K42" s="72"/>
    </row>
    <row r="43" spans="1:11" ht="15" customHeight="1" x14ac:dyDescent="0.25">
      <c r="A43" s="62" t="s">
        <v>56</v>
      </c>
      <c r="B43" s="72">
        <v>-8.6</v>
      </c>
      <c r="C43" s="72">
        <v>-11.3</v>
      </c>
      <c r="D43" s="72">
        <v>-2.8</v>
      </c>
      <c r="E43" s="72">
        <v>-4.8</v>
      </c>
      <c r="F43" s="72">
        <v>-6.7</v>
      </c>
      <c r="G43" s="72">
        <v>-17.7</v>
      </c>
      <c r="H43" s="72">
        <v>-14.3</v>
      </c>
      <c r="I43" s="72">
        <v>-17.399999999999999</v>
      </c>
      <c r="J43" s="72">
        <v>-18.399999999999999</v>
      </c>
      <c r="K43" s="72">
        <v>-17.2</v>
      </c>
    </row>
    <row r="44" spans="1:11" ht="15" customHeight="1" x14ac:dyDescent="0.25">
      <c r="A44" s="62" t="s">
        <v>92</v>
      </c>
      <c r="B44" s="72">
        <v>9.6999999999999993</v>
      </c>
      <c r="C44" s="72">
        <v>6.1</v>
      </c>
      <c r="D44" s="72">
        <v>1.7</v>
      </c>
      <c r="E44" s="72">
        <v>9.1999999999999993</v>
      </c>
      <c r="F44" s="72">
        <v>6.7</v>
      </c>
      <c r="G44" s="72">
        <v>-3.3</v>
      </c>
      <c r="H44" s="72">
        <v>-3.5</v>
      </c>
      <c r="I44" s="72">
        <v>-4.4000000000000004</v>
      </c>
      <c r="J44" s="72">
        <v>-4</v>
      </c>
      <c r="K44" s="72">
        <v>-3.8</v>
      </c>
    </row>
    <row r="45" spans="1:11" ht="15" customHeight="1" x14ac:dyDescent="0.25">
      <c r="A45" s="62" t="s">
        <v>57</v>
      </c>
      <c r="B45" s="72">
        <v>-10.199999999999999</v>
      </c>
      <c r="C45" s="72">
        <v>-18.600000000000001</v>
      </c>
      <c r="D45" s="72">
        <v>-3.3</v>
      </c>
      <c r="E45" s="72">
        <v>-16</v>
      </c>
      <c r="F45" s="72">
        <v>-12.9</v>
      </c>
      <c r="G45" s="72">
        <v>-18.899999999999999</v>
      </c>
      <c r="H45" s="72">
        <v>-13.3</v>
      </c>
      <c r="I45" s="72">
        <v>-16.600000000000001</v>
      </c>
      <c r="J45" s="72">
        <v>-17.8</v>
      </c>
      <c r="K45" s="72">
        <v>-17.100000000000001</v>
      </c>
    </row>
    <row r="46" spans="1:11" ht="15" customHeight="1" x14ac:dyDescent="0.25">
      <c r="A46" s="62" t="s">
        <v>58</v>
      </c>
      <c r="B46" s="72">
        <v>12.8</v>
      </c>
      <c r="C46" s="72">
        <v>7.7</v>
      </c>
      <c r="D46" s="72">
        <v>-7.2</v>
      </c>
      <c r="E46" s="72">
        <v>7.2</v>
      </c>
      <c r="F46" s="72">
        <v>4.9000000000000004</v>
      </c>
      <c r="G46" s="72">
        <v>-26.2</v>
      </c>
      <c r="H46" s="72">
        <v>-19</v>
      </c>
      <c r="I46" s="72">
        <v>-9.4</v>
      </c>
      <c r="J46" s="72">
        <v>-14.7</v>
      </c>
      <c r="K46" s="72">
        <v>-17.3</v>
      </c>
    </row>
    <row r="47" spans="1:11" ht="15" customHeight="1" x14ac:dyDescent="0.25">
      <c r="A47" s="62" t="s">
        <v>93</v>
      </c>
      <c r="B47" s="72">
        <v>-10.6</v>
      </c>
      <c r="C47" s="72">
        <v>-6.2</v>
      </c>
      <c r="D47" s="72">
        <v>-7.3</v>
      </c>
      <c r="E47" s="72">
        <v>-3.7</v>
      </c>
      <c r="F47" s="72">
        <v>-6.7</v>
      </c>
      <c r="G47" s="72">
        <v>-7.7</v>
      </c>
      <c r="H47" s="72">
        <v>-9.3000000000000007</v>
      </c>
      <c r="I47" s="72">
        <v>-9.1</v>
      </c>
      <c r="J47" s="72">
        <v>-12.8</v>
      </c>
      <c r="K47" s="72">
        <v>-10</v>
      </c>
    </row>
    <row r="48" spans="1:11" ht="15" customHeight="1" x14ac:dyDescent="0.25">
      <c r="A48" s="62" t="s">
        <v>59</v>
      </c>
      <c r="B48" s="72" t="s">
        <v>68</v>
      </c>
      <c r="C48" s="72" t="s">
        <v>68</v>
      </c>
      <c r="D48" s="72" t="s">
        <v>68</v>
      </c>
      <c r="E48" s="72" t="s">
        <v>68</v>
      </c>
      <c r="F48" s="72" t="s">
        <v>68</v>
      </c>
      <c r="G48" s="72" t="s">
        <v>68</v>
      </c>
      <c r="H48" s="72" t="s">
        <v>68</v>
      </c>
      <c r="I48" s="72" t="s">
        <v>68</v>
      </c>
      <c r="J48" s="72" t="s">
        <v>68</v>
      </c>
      <c r="K48" s="72" t="s">
        <v>68</v>
      </c>
    </row>
    <row r="49" spans="1:11" ht="15" customHeight="1" x14ac:dyDescent="0.25">
      <c r="A49" s="62" t="s">
        <v>60</v>
      </c>
      <c r="B49" s="72">
        <v>0.7</v>
      </c>
      <c r="C49" s="72">
        <v>-2.2000000000000002</v>
      </c>
      <c r="D49" s="72">
        <v>-2</v>
      </c>
      <c r="E49" s="72">
        <v>-0.5</v>
      </c>
      <c r="F49" s="72">
        <v>-1</v>
      </c>
      <c r="G49" s="72">
        <v>-13.4</v>
      </c>
      <c r="H49" s="72">
        <v>-11.3</v>
      </c>
      <c r="I49" s="72">
        <v>-10.3</v>
      </c>
      <c r="J49" s="72">
        <v>-12.6</v>
      </c>
      <c r="K49" s="72">
        <v>-12</v>
      </c>
    </row>
    <row r="52" spans="1:11" s="75" customFormat="1" ht="12.75" x14ac:dyDescent="0.25">
      <c r="A52" s="159" t="s">
        <v>94</v>
      </c>
      <c r="B52" s="159"/>
      <c r="C52" s="159"/>
      <c r="D52" s="159"/>
      <c r="E52" s="159"/>
      <c r="F52" s="159"/>
      <c r="G52" s="159"/>
      <c r="H52" s="159"/>
      <c r="I52" s="159"/>
      <c r="J52" s="159"/>
      <c r="K52" s="159"/>
    </row>
  </sheetData>
  <mergeCells count="7">
    <mergeCell ref="A52:K52"/>
    <mergeCell ref="A1:K1"/>
    <mergeCell ref="A2:K2"/>
    <mergeCell ref="A3:K3"/>
    <mergeCell ref="A4:K4"/>
    <mergeCell ref="B6:F6"/>
    <mergeCell ref="G6:K6"/>
  </mergeCells>
  <printOptions horizontalCentered="1"/>
  <pageMargins left="0.28999999999999998" right="0.28999999999999998" top="0.26" bottom="0.17" header="0.3" footer="0.3"/>
  <pageSetup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zoomScaleNormal="100" zoomScaleSheetLayoutView="100" workbookViewId="0">
      <selection activeCell="A28" sqref="A28"/>
    </sheetView>
  </sheetViews>
  <sheetFormatPr defaultRowHeight="15" x14ac:dyDescent="0.25"/>
  <cols>
    <col min="1" max="1" width="45.7109375" customWidth="1"/>
    <col min="2" max="4" width="11.7109375" customWidth="1"/>
    <col min="5" max="5" width="10.42578125" bestFit="1" customWidth="1"/>
  </cols>
  <sheetData>
    <row r="1" spans="1:5" x14ac:dyDescent="0.25">
      <c r="A1" s="151" t="s">
        <v>48</v>
      </c>
      <c r="B1" s="151"/>
      <c r="C1" s="151"/>
      <c r="D1" s="151"/>
      <c r="E1" s="151"/>
    </row>
    <row r="2" spans="1:5" x14ac:dyDescent="0.25">
      <c r="A2" s="151" t="s">
        <v>141</v>
      </c>
      <c r="B2" s="151"/>
      <c r="C2" s="151"/>
      <c r="D2" s="151"/>
      <c r="E2" s="151"/>
    </row>
    <row r="3" spans="1:5" x14ac:dyDescent="0.25">
      <c r="A3" s="151" t="s">
        <v>142</v>
      </c>
      <c r="B3" s="151"/>
      <c r="C3" s="151"/>
      <c r="D3" s="151"/>
      <c r="E3" s="151"/>
    </row>
    <row r="4" spans="1:5" x14ac:dyDescent="0.25">
      <c r="A4" s="157" t="s">
        <v>49</v>
      </c>
      <c r="B4" s="157"/>
      <c r="C4" s="157"/>
      <c r="D4" s="157"/>
      <c r="E4" s="157"/>
    </row>
    <row r="5" spans="1:5" x14ac:dyDescent="0.25">
      <c r="A5" s="152" t="s">
        <v>39</v>
      </c>
      <c r="B5" s="152"/>
      <c r="C5" s="152"/>
      <c r="D5" s="152"/>
      <c r="E5" s="152"/>
    </row>
    <row r="6" spans="1:5" x14ac:dyDescent="0.25">
      <c r="A6" s="152"/>
      <c r="B6" s="152"/>
      <c r="C6" s="152"/>
      <c r="D6" s="152"/>
    </row>
    <row r="7" spans="1:5" x14ac:dyDescent="0.25">
      <c r="B7" s="143" t="s">
        <v>91</v>
      </c>
      <c r="C7" s="144"/>
      <c r="D7" s="144"/>
      <c r="E7" s="145"/>
    </row>
    <row r="8" spans="1:5" x14ac:dyDescent="0.25">
      <c r="B8" s="89" t="s">
        <v>0</v>
      </c>
      <c r="C8" s="90" t="s">
        <v>1</v>
      </c>
      <c r="D8" s="90" t="s">
        <v>2</v>
      </c>
      <c r="E8" s="91" t="s">
        <v>3</v>
      </c>
    </row>
    <row r="9" spans="1:5" x14ac:dyDescent="0.25">
      <c r="A9" s="95"/>
      <c r="B9" s="92">
        <f>'A - Income Statement'!G9</f>
        <v>41034</v>
      </c>
      <c r="C9" s="93">
        <f>'A - Income Statement'!H9</f>
        <v>41125</v>
      </c>
      <c r="D9" s="93">
        <f>'A - Income Statement'!I9</f>
        <v>41216</v>
      </c>
      <c r="E9" s="94">
        <f>'A - Income Statement'!K9</f>
        <v>41307</v>
      </c>
    </row>
    <row r="10" spans="1:5" x14ac:dyDescent="0.25">
      <c r="A10" s="98" t="s">
        <v>107</v>
      </c>
    </row>
    <row r="11" spans="1:5" x14ac:dyDescent="0.25">
      <c r="A11" s="99" t="s">
        <v>114</v>
      </c>
      <c r="B11" s="96"/>
      <c r="C11" s="96"/>
      <c r="D11" s="96"/>
      <c r="E11" s="96"/>
    </row>
    <row r="12" spans="1:5" x14ac:dyDescent="0.25">
      <c r="A12" s="100" t="s">
        <v>108</v>
      </c>
      <c r="B12" s="123">
        <v>1184</v>
      </c>
      <c r="C12" s="123">
        <v>615</v>
      </c>
      <c r="D12" s="123">
        <v>275</v>
      </c>
      <c r="E12" s="123">
        <v>1665</v>
      </c>
    </row>
    <row r="13" spans="1:5" x14ac:dyDescent="0.25">
      <c r="A13" s="100" t="s">
        <v>109</v>
      </c>
      <c r="B13" s="124">
        <v>749</v>
      </c>
      <c r="C13" s="124">
        <v>898</v>
      </c>
      <c r="D13" s="124">
        <v>1025</v>
      </c>
      <c r="E13" s="124">
        <v>1075</v>
      </c>
    </row>
    <row r="14" spans="1:5" x14ac:dyDescent="0.25">
      <c r="A14" s="100" t="s">
        <v>110</v>
      </c>
      <c r="B14" s="125">
        <v>5628</v>
      </c>
      <c r="C14" s="125">
        <v>5836</v>
      </c>
      <c r="D14" s="125">
        <v>7656</v>
      </c>
      <c r="E14" s="125">
        <v>6042</v>
      </c>
    </row>
    <row r="15" spans="1:5" x14ac:dyDescent="0.25">
      <c r="A15" s="100" t="s">
        <v>115</v>
      </c>
      <c r="B15" s="125">
        <v>895</v>
      </c>
      <c r="C15" s="125">
        <v>913</v>
      </c>
      <c r="D15" s="125">
        <v>987</v>
      </c>
      <c r="E15" s="125">
        <v>821</v>
      </c>
    </row>
    <row r="16" spans="1:5" x14ac:dyDescent="0.25">
      <c r="A16" s="100" t="s">
        <v>137</v>
      </c>
      <c r="B16" s="125">
        <v>1860</v>
      </c>
      <c r="C16" s="125">
        <v>1922</v>
      </c>
      <c r="D16" s="125">
        <v>1903</v>
      </c>
      <c r="E16" s="125">
        <v>2444</v>
      </c>
    </row>
    <row r="17" spans="1:5" x14ac:dyDescent="0.25">
      <c r="A17" s="101" t="s">
        <v>116</v>
      </c>
      <c r="B17" s="126">
        <f>SUM(B11:B16)</f>
        <v>10316</v>
      </c>
      <c r="C17" s="126">
        <f>SUM(C11:C16)</f>
        <v>10184</v>
      </c>
      <c r="D17" s="126">
        <f>SUM(D11:D16)</f>
        <v>11846</v>
      </c>
      <c r="E17" s="126">
        <f>SUM(E11:E16)</f>
        <v>12047</v>
      </c>
    </row>
    <row r="18" spans="1:5" x14ac:dyDescent="0.25">
      <c r="A18" s="102" t="s">
        <v>117</v>
      </c>
      <c r="B18" s="124">
        <v>3015</v>
      </c>
      <c r="C18" s="124">
        <v>3023</v>
      </c>
      <c r="D18" s="124">
        <v>3037</v>
      </c>
      <c r="E18" s="124">
        <v>2918</v>
      </c>
    </row>
    <row r="19" spans="1:5" x14ac:dyDescent="0.25">
      <c r="A19" s="102" t="s">
        <v>111</v>
      </c>
      <c r="B19" s="127">
        <v>1335</v>
      </c>
      <c r="C19" s="127">
        <v>1342</v>
      </c>
      <c r="D19" s="127">
        <v>1344</v>
      </c>
      <c r="E19" s="127">
        <v>528</v>
      </c>
    </row>
    <row r="20" spans="1:5" x14ac:dyDescent="0.25">
      <c r="A20" s="102" t="s">
        <v>118</v>
      </c>
      <c r="B20" s="127">
        <v>104</v>
      </c>
      <c r="C20" s="127">
        <v>104</v>
      </c>
      <c r="D20" s="127">
        <v>105</v>
      </c>
      <c r="E20" s="127">
        <v>105</v>
      </c>
    </row>
    <row r="21" spans="1:5" x14ac:dyDescent="0.25">
      <c r="A21" s="102" t="s">
        <v>119</v>
      </c>
      <c r="B21" s="127">
        <v>73</v>
      </c>
      <c r="C21" s="127">
        <v>81</v>
      </c>
      <c r="D21" s="127">
        <v>78</v>
      </c>
      <c r="E21" s="127">
        <v>77</v>
      </c>
    </row>
    <row r="22" spans="1:5" x14ac:dyDescent="0.25">
      <c r="A22" s="102" t="s">
        <v>120</v>
      </c>
      <c r="B22" s="127">
        <v>128</v>
      </c>
      <c r="C22" s="127">
        <v>91</v>
      </c>
      <c r="D22" s="127">
        <v>91</v>
      </c>
      <c r="E22" s="127">
        <v>61</v>
      </c>
    </row>
    <row r="23" spans="1:5" x14ac:dyDescent="0.25">
      <c r="A23" s="102" t="s">
        <v>121</v>
      </c>
      <c r="B23" s="127">
        <v>254</v>
      </c>
      <c r="C23" s="127">
        <v>237</v>
      </c>
      <c r="D23" s="127">
        <v>255</v>
      </c>
      <c r="E23" s="127">
        <v>249</v>
      </c>
    </row>
    <row r="24" spans="1:5" x14ac:dyDescent="0.25">
      <c r="A24" s="102" t="s">
        <v>122</v>
      </c>
      <c r="B24" s="127">
        <v>786</v>
      </c>
      <c r="C24" s="127">
        <v>787</v>
      </c>
      <c r="D24" s="127">
        <v>800</v>
      </c>
      <c r="E24" s="127">
        <v>802</v>
      </c>
    </row>
    <row r="25" spans="1:5" ht="15.75" thickBot="1" x14ac:dyDescent="0.3">
      <c r="A25" s="103" t="s">
        <v>123</v>
      </c>
      <c r="B25" s="105">
        <f t="shared" ref="B25:E25" si="0">SUM(B17:B24)</f>
        <v>16011</v>
      </c>
      <c r="C25" s="105">
        <f t="shared" si="0"/>
        <v>15849</v>
      </c>
      <c r="D25" s="130">
        <f t="shared" si="0"/>
        <v>17556</v>
      </c>
      <c r="E25" s="130">
        <f t="shared" si="0"/>
        <v>16787</v>
      </c>
    </row>
    <row r="26" spans="1:5" ht="15.75" thickTop="1" x14ac:dyDescent="0.25">
      <c r="A26" s="102"/>
      <c r="D26" s="131"/>
      <c r="E26" s="131"/>
    </row>
    <row r="27" spans="1:5" x14ac:dyDescent="0.25">
      <c r="A27" s="98" t="s">
        <v>124</v>
      </c>
      <c r="D27" s="131"/>
      <c r="E27" s="131"/>
    </row>
    <row r="28" spans="1:5" x14ac:dyDescent="0.25">
      <c r="A28" s="102" t="s">
        <v>125</v>
      </c>
      <c r="D28" s="131"/>
      <c r="E28" s="131"/>
    </row>
    <row r="29" spans="1:5" x14ac:dyDescent="0.25">
      <c r="A29" s="104" t="s">
        <v>112</v>
      </c>
      <c r="B29" s="128">
        <v>5041</v>
      </c>
      <c r="C29" s="128">
        <v>5330</v>
      </c>
      <c r="D29" s="128">
        <v>7060</v>
      </c>
      <c r="E29" s="128">
        <v>5933</v>
      </c>
    </row>
    <row r="30" spans="1:5" x14ac:dyDescent="0.25">
      <c r="A30" s="104" t="s">
        <v>126</v>
      </c>
      <c r="B30" s="127">
        <v>412</v>
      </c>
      <c r="C30" s="127">
        <v>380</v>
      </c>
      <c r="D30" s="127">
        <v>388</v>
      </c>
      <c r="E30" s="127">
        <v>424</v>
      </c>
    </row>
    <row r="31" spans="1:5" x14ac:dyDescent="0.25">
      <c r="A31" s="104" t="s">
        <v>127</v>
      </c>
      <c r="B31" s="127">
        <v>528</v>
      </c>
      <c r="C31" s="127">
        <v>381</v>
      </c>
      <c r="D31" s="127">
        <v>354</v>
      </c>
      <c r="E31" s="127">
        <v>425</v>
      </c>
    </row>
    <row r="32" spans="1:5" x14ac:dyDescent="0.25">
      <c r="A32" s="104" t="s">
        <v>128</v>
      </c>
      <c r="B32" s="127">
        <v>1229</v>
      </c>
      <c r="C32" s="127">
        <v>1205</v>
      </c>
      <c r="D32" s="127">
        <v>1250</v>
      </c>
      <c r="E32" s="127">
        <v>1316</v>
      </c>
    </row>
    <row r="33" spans="1:5" x14ac:dyDescent="0.25">
      <c r="A33" s="104" t="s">
        <v>129</v>
      </c>
      <c r="B33" s="127">
        <v>252</v>
      </c>
      <c r="C33" s="127">
        <v>2</v>
      </c>
      <c r="D33" s="127">
        <v>0</v>
      </c>
      <c r="E33" s="127">
        <v>121</v>
      </c>
    </row>
    <row r="34" spans="1:5" x14ac:dyDescent="0.25">
      <c r="A34" s="104" t="s">
        <v>130</v>
      </c>
      <c r="B34" s="127">
        <v>40</v>
      </c>
      <c r="C34" s="127">
        <v>539</v>
      </c>
      <c r="D34" s="127">
        <v>541</v>
      </c>
      <c r="E34" s="127">
        <v>544</v>
      </c>
    </row>
    <row r="35" spans="1:5" x14ac:dyDescent="0.25">
      <c r="A35" s="104" t="s">
        <v>138</v>
      </c>
      <c r="B35" s="127">
        <v>1499</v>
      </c>
      <c r="C35" s="127">
        <v>1611</v>
      </c>
      <c r="D35" s="127">
        <v>1555</v>
      </c>
      <c r="E35" s="127">
        <v>2047</v>
      </c>
    </row>
    <row r="36" spans="1:5" x14ac:dyDescent="0.25">
      <c r="A36" s="101" t="s">
        <v>131</v>
      </c>
      <c r="B36" s="126">
        <f>SUM(B29:B35)</f>
        <v>9001</v>
      </c>
      <c r="C36" s="126">
        <f>SUM(C29:C35)</f>
        <v>9448</v>
      </c>
      <c r="D36" s="126">
        <f>SUM(D29:D35)</f>
        <v>11148</v>
      </c>
      <c r="E36" s="126">
        <f>SUM(E29:E35)</f>
        <v>10810</v>
      </c>
    </row>
    <row r="37" spans="1:5" x14ac:dyDescent="0.25">
      <c r="A37" s="102" t="s">
        <v>132</v>
      </c>
      <c r="B37" s="127">
        <v>971</v>
      </c>
      <c r="C37" s="127">
        <v>1042</v>
      </c>
      <c r="D37" s="127">
        <v>1036</v>
      </c>
      <c r="E37" s="127">
        <v>1029</v>
      </c>
    </row>
    <row r="38" spans="1:5" x14ac:dyDescent="0.25">
      <c r="A38" s="102" t="s">
        <v>133</v>
      </c>
      <c r="B38" s="127">
        <v>1673</v>
      </c>
      <c r="C38" s="127">
        <v>1161</v>
      </c>
      <c r="D38" s="127">
        <v>1154</v>
      </c>
      <c r="E38" s="127">
        <v>1150</v>
      </c>
    </row>
    <row r="39" spans="1:5" x14ac:dyDescent="0.25">
      <c r="A39" s="102" t="s">
        <v>134</v>
      </c>
      <c r="B39" s="127">
        <v>59</v>
      </c>
      <c r="C39" s="127">
        <v>87</v>
      </c>
      <c r="D39" s="127">
        <v>90</v>
      </c>
      <c r="E39" s="127">
        <v>83</v>
      </c>
    </row>
    <row r="40" spans="1:5" x14ac:dyDescent="0.25">
      <c r="A40" s="102" t="s">
        <v>135</v>
      </c>
      <c r="B40" s="129">
        <v>4307</v>
      </c>
      <c r="C40" s="129">
        <v>4111</v>
      </c>
      <c r="D40" s="129">
        <v>4128</v>
      </c>
      <c r="E40" s="129">
        <v>3715</v>
      </c>
    </row>
    <row r="41" spans="1:5" ht="15.75" thickBot="1" x14ac:dyDescent="0.3">
      <c r="A41" s="103" t="s">
        <v>136</v>
      </c>
      <c r="B41" s="130">
        <f>SUM(B36:B40)</f>
        <v>16011</v>
      </c>
      <c r="C41" s="130">
        <f>SUM(C36:C40)</f>
        <v>15849</v>
      </c>
      <c r="D41" s="130">
        <f>SUM(D36:D40)</f>
        <v>17556</v>
      </c>
      <c r="E41" s="130">
        <f>SUM(E36:E40)</f>
        <v>16787</v>
      </c>
    </row>
    <row r="42" spans="1:5" ht="15.75" thickTop="1" x14ac:dyDescent="0.25"/>
    <row r="44" spans="1:5" x14ac:dyDescent="0.25">
      <c r="A44" s="160"/>
      <c r="B44" s="160"/>
      <c r="C44" s="160"/>
      <c r="D44" s="160"/>
      <c r="E44" s="160"/>
    </row>
  </sheetData>
  <mergeCells count="8">
    <mergeCell ref="A44:E44"/>
    <mergeCell ref="B7:E7"/>
    <mergeCell ref="A1:E1"/>
    <mergeCell ref="A2:E2"/>
    <mergeCell ref="A3:E3"/>
    <mergeCell ref="A4:E4"/>
    <mergeCell ref="A5:E5"/>
    <mergeCell ref="A6:D6"/>
  </mergeCells>
  <pageMargins left="0.7" right="0.7" top="0.75" bottom="0.75" header="0.3" footer="0.3"/>
  <pageSetup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Overview</vt:lpstr>
      <vt:lpstr>A - Income Statement</vt:lpstr>
      <vt:lpstr>B - Non-GAAP Reconciliation</vt:lpstr>
      <vt:lpstr>C - Segment Information</vt:lpstr>
      <vt:lpstr>D - Revenue Category Summary</vt:lpstr>
      <vt:lpstr>E - Balance Sheet</vt:lpstr>
      <vt:lpstr>'A - Income Statement'!Print_Area</vt:lpstr>
      <vt:lpstr>'B - Non-GAAP Reconciliation'!Print_Area</vt:lpstr>
      <vt:lpstr>Overview!Print_Area</vt:lpstr>
      <vt:lpstr>'B - Non-GAAP Reconciliation'!Print_Titles</vt:lpstr>
    </vt:vector>
  </TitlesOfParts>
  <Company>Best Buy Co,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Mollie O'Brien</dc:creator>
  <cp:lastModifiedBy>Obrien, Mollie</cp:lastModifiedBy>
  <cp:lastPrinted>2013-07-17T18:36:38Z</cp:lastPrinted>
  <dcterms:created xsi:type="dcterms:W3CDTF">2012-01-24T22:59:20Z</dcterms:created>
  <dcterms:modified xsi:type="dcterms:W3CDTF">2013-07-17T19:35:18Z</dcterms:modified>
</cp:coreProperties>
</file>